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ser\Desktop\Янченко\Программа\"/>
    </mc:Choice>
  </mc:AlternateContent>
  <bookViews>
    <workbookView xWindow="360" yWindow="375" windowWidth="15480" windowHeight="9150"/>
  </bookViews>
  <sheets>
    <sheet name="01.10.14_new форма" sheetId="9" r:id="rId1"/>
  </sheets>
  <definedNames>
    <definedName name="_xlnm.Print_Titles" localSheetId="0">'01.10.14_new форма'!$9:$12</definedName>
    <definedName name="_xlnm.Print_Area" localSheetId="0">'01.10.14_new форма'!$A$1:$AB$236</definedName>
  </definedNames>
  <calcPr calcId="162913"/>
</workbook>
</file>

<file path=xl/calcChain.xml><?xml version="1.0" encoding="utf-8"?>
<calcChain xmlns="http://schemas.openxmlformats.org/spreadsheetml/2006/main">
  <c r="H88" i="9" l="1"/>
  <c r="G130" i="9" l="1"/>
  <c r="H228" i="9"/>
  <c r="I228" i="9"/>
  <c r="J228" i="9"/>
  <c r="K228" i="9"/>
  <c r="L228" i="9"/>
  <c r="H229" i="9"/>
  <c r="I229" i="9"/>
  <c r="J229" i="9"/>
  <c r="K229" i="9"/>
  <c r="L229" i="9"/>
  <c r="M229" i="9"/>
  <c r="N229" i="9"/>
  <c r="O229" i="9"/>
  <c r="H230" i="9"/>
  <c r="I230" i="9"/>
  <c r="J230" i="9"/>
  <c r="K230" i="9"/>
  <c r="L230" i="9"/>
  <c r="M230" i="9"/>
  <c r="N230" i="9"/>
  <c r="O230" i="9"/>
  <c r="H231" i="9"/>
  <c r="I231" i="9"/>
  <c r="J231" i="9"/>
  <c r="K231" i="9"/>
  <c r="L231" i="9"/>
  <c r="M231" i="9"/>
  <c r="N231" i="9"/>
  <c r="O231" i="9"/>
  <c r="G229" i="9"/>
  <c r="G230" i="9"/>
  <c r="G231" i="9"/>
  <c r="G146" i="9"/>
  <c r="G90" i="9"/>
  <c r="G91" i="9"/>
  <c r="G92" i="9"/>
  <c r="G89" i="9"/>
  <c r="M88" i="9"/>
  <c r="N88" i="9"/>
  <c r="O88" i="9"/>
  <c r="K73" i="9"/>
  <c r="J68" i="9"/>
  <c r="O58" i="9"/>
  <c r="N58" i="9"/>
  <c r="M58" i="9"/>
  <c r="L58" i="9"/>
  <c r="K58" i="9"/>
  <c r="I53" i="9"/>
  <c r="G53" i="9" s="1"/>
  <c r="I48" i="9"/>
  <c r="G48" i="9" s="1"/>
  <c r="I43" i="9"/>
  <c r="G43" i="9" s="1"/>
  <c r="H38" i="9"/>
  <c r="H33" i="9"/>
  <c r="G29" i="9"/>
  <c r="I28" i="9"/>
  <c r="O33" i="9"/>
  <c r="O38" i="9"/>
  <c r="G39" i="9"/>
  <c r="G40" i="9"/>
  <c r="G41" i="9"/>
  <c r="G42" i="9"/>
  <c r="G44" i="9"/>
  <c r="G45" i="9"/>
  <c r="G46" i="9"/>
  <c r="G47" i="9"/>
  <c r="G49" i="9"/>
  <c r="G50" i="9"/>
  <c r="G51" i="9"/>
  <c r="G52" i="9"/>
  <c r="G54" i="9"/>
  <c r="G55" i="9"/>
  <c r="G56" i="9"/>
  <c r="G57" i="9"/>
  <c r="G59" i="9"/>
  <c r="G60" i="9"/>
  <c r="G61" i="9"/>
  <c r="G62" i="9"/>
  <c r="G64" i="9"/>
  <c r="G65" i="9"/>
  <c r="G66" i="9"/>
  <c r="G67" i="9"/>
  <c r="G69" i="9"/>
  <c r="G70" i="9"/>
  <c r="G71" i="9"/>
  <c r="G72" i="9"/>
  <c r="G74" i="9"/>
  <c r="G75" i="9"/>
  <c r="G76" i="9"/>
  <c r="G77" i="9"/>
  <c r="G34" i="9"/>
  <c r="G35" i="9"/>
  <c r="G36" i="9"/>
  <c r="G37" i="9"/>
  <c r="G30" i="9"/>
  <c r="G31" i="9"/>
  <c r="G32" i="9"/>
  <c r="H28" i="9"/>
  <c r="J28" i="9"/>
  <c r="K28" i="9"/>
  <c r="L28" i="9"/>
  <c r="M28" i="9"/>
  <c r="N28" i="9"/>
  <c r="O28" i="9"/>
  <c r="N22" i="9"/>
  <c r="O22" i="9"/>
  <c r="N23" i="9"/>
  <c r="N107" i="9" s="1"/>
  <c r="O23" i="9"/>
  <c r="O107" i="9" s="1"/>
  <c r="N24" i="9"/>
  <c r="O24" i="9"/>
  <c r="N25" i="9"/>
  <c r="N109" i="9" s="1"/>
  <c r="O25" i="9"/>
  <c r="O109" i="9" s="1"/>
  <c r="G26" i="9"/>
  <c r="G27" i="9"/>
  <c r="G85" i="9"/>
  <c r="G94" i="9"/>
  <c r="G95" i="9"/>
  <c r="G96" i="9"/>
  <c r="G97" i="9"/>
  <c r="O145" i="9"/>
  <c r="O117" i="9"/>
  <c r="O116" i="9" s="1"/>
  <c r="O111" i="9" s="1"/>
  <c r="O115" i="9"/>
  <c r="O114" i="9"/>
  <c r="O113" i="9"/>
  <c r="O93" i="9"/>
  <c r="O86" i="9"/>
  <c r="O81" i="9" s="1"/>
  <c r="O84" i="9"/>
  <c r="O82" i="9"/>
  <c r="O80" i="9"/>
  <c r="O106" i="9" l="1"/>
  <c r="O79" i="9"/>
  <c r="O21" i="9"/>
  <c r="N236" i="9"/>
  <c r="N234" i="9"/>
  <c r="O236" i="9"/>
  <c r="O234" i="9"/>
  <c r="G28" i="9"/>
  <c r="O228" i="9"/>
  <c r="O233" i="9" s="1"/>
  <c r="O227" i="9"/>
  <c r="G84" i="9"/>
  <c r="O108" i="9"/>
  <c r="O235" i="9" s="1"/>
  <c r="O112" i="9"/>
  <c r="M25" i="9"/>
  <c r="M109" i="9" s="1"/>
  <c r="M236" i="9" s="1"/>
  <c r="M24" i="9"/>
  <c r="M23" i="9"/>
  <c r="M107" i="9" s="1"/>
  <c r="M234" i="9" s="1"/>
  <c r="M22" i="9"/>
  <c r="O83" i="9"/>
  <c r="O20" i="9"/>
  <c r="O102" i="9" s="1"/>
  <c r="O18" i="9"/>
  <c r="O100" i="9" s="1"/>
  <c r="O17" i="9"/>
  <c r="O19" i="9"/>
  <c r="O101" i="9" s="1"/>
  <c r="G160" i="9"/>
  <c r="G152" i="9"/>
  <c r="G131" i="9"/>
  <c r="G123" i="9"/>
  <c r="M68" i="9"/>
  <c r="L68" i="9"/>
  <c r="K68" i="9"/>
  <c r="I68" i="9"/>
  <c r="J84" i="9"/>
  <c r="M63" i="9"/>
  <c r="L63" i="9"/>
  <c r="K63" i="9"/>
  <c r="J63" i="9"/>
  <c r="I63" i="9"/>
  <c r="M73" i="9"/>
  <c r="L73" i="9"/>
  <c r="J73" i="9"/>
  <c r="J58" i="9"/>
  <c r="G58" i="9" s="1"/>
  <c r="I87" i="9"/>
  <c r="L87" i="9"/>
  <c r="K87" i="9"/>
  <c r="J87" i="9"/>
  <c r="J86" i="9"/>
  <c r="K86" i="9"/>
  <c r="L86" i="9"/>
  <c r="O99" i="9" l="1"/>
  <c r="G63" i="9"/>
  <c r="G68" i="9"/>
  <c r="O78" i="9"/>
  <c r="O105" i="9"/>
  <c r="O232" i="9" s="1"/>
  <c r="L22" i="9"/>
  <c r="L23" i="9"/>
  <c r="L107" i="9" s="1"/>
  <c r="L234" i="9" s="1"/>
  <c r="L24" i="9"/>
  <c r="L108" i="9" s="1"/>
  <c r="L235" i="9" s="1"/>
  <c r="L25" i="9"/>
  <c r="L109" i="9" s="1"/>
  <c r="L236" i="9" s="1"/>
  <c r="O16" i="9"/>
  <c r="O98" i="9" s="1"/>
  <c r="K22" i="9" l="1"/>
  <c r="K25" i="9"/>
  <c r="K109" i="9" s="1"/>
  <c r="K236" i="9" s="1"/>
  <c r="K24" i="9"/>
  <c r="K108" i="9" s="1"/>
  <c r="K235" i="9" s="1"/>
  <c r="K23" i="9"/>
  <c r="K107" i="9" s="1"/>
  <c r="K234" i="9" s="1"/>
  <c r="L17" i="9"/>
  <c r="I33" i="9"/>
  <c r="J33" i="9"/>
  <c r="K33" i="9"/>
  <c r="L33" i="9"/>
  <c r="M33" i="9"/>
  <c r="N33" i="9"/>
  <c r="I38" i="9"/>
  <c r="J38" i="9"/>
  <c r="K38" i="9"/>
  <c r="L38" i="9"/>
  <c r="M38" i="9"/>
  <c r="N38" i="9"/>
  <c r="I73" i="9"/>
  <c r="G73" i="9" s="1"/>
  <c r="H80" i="9"/>
  <c r="I80" i="9"/>
  <c r="J80" i="9"/>
  <c r="K80" i="9"/>
  <c r="L80" i="9"/>
  <c r="M80" i="9"/>
  <c r="N80" i="9"/>
  <c r="I82" i="9"/>
  <c r="J82" i="9"/>
  <c r="K82" i="9"/>
  <c r="L82" i="9"/>
  <c r="M82" i="9"/>
  <c r="N82" i="9"/>
  <c r="H84" i="9"/>
  <c r="I84" i="9"/>
  <c r="K84" i="9"/>
  <c r="L84" i="9"/>
  <c r="L106" i="9" s="1"/>
  <c r="L233" i="9" s="1"/>
  <c r="M84" i="9"/>
  <c r="N84" i="9"/>
  <c r="H86" i="9"/>
  <c r="H81" i="9" s="1"/>
  <c r="I86" i="9"/>
  <c r="L81" i="9"/>
  <c r="M86" i="9"/>
  <c r="N86" i="9"/>
  <c r="N108" i="9" s="1"/>
  <c r="N235" i="9" s="1"/>
  <c r="H87" i="9"/>
  <c r="H93" i="9"/>
  <c r="I93" i="9"/>
  <c r="J93" i="9"/>
  <c r="K93" i="9"/>
  <c r="L93" i="9"/>
  <c r="M93" i="9"/>
  <c r="N93" i="9"/>
  <c r="H112" i="9"/>
  <c r="H113" i="9"/>
  <c r="I113" i="9"/>
  <c r="J113" i="9"/>
  <c r="K113" i="9"/>
  <c r="L113" i="9"/>
  <c r="M113" i="9"/>
  <c r="N113" i="9"/>
  <c r="G114" i="9"/>
  <c r="H114" i="9"/>
  <c r="I114" i="9"/>
  <c r="J114" i="9"/>
  <c r="K114" i="9"/>
  <c r="L114" i="9"/>
  <c r="M114" i="9"/>
  <c r="N114" i="9"/>
  <c r="G115" i="9"/>
  <c r="H115" i="9"/>
  <c r="I115" i="9"/>
  <c r="J115" i="9"/>
  <c r="K115" i="9"/>
  <c r="L115" i="9"/>
  <c r="M115" i="9"/>
  <c r="N115" i="9"/>
  <c r="H116" i="9"/>
  <c r="I112" i="9"/>
  <c r="K112" i="9"/>
  <c r="L116" i="9"/>
  <c r="M117" i="9"/>
  <c r="M228" i="9" s="1"/>
  <c r="N117" i="9"/>
  <c r="G113" i="9"/>
  <c r="H145" i="9"/>
  <c r="I145" i="9"/>
  <c r="J145" i="9"/>
  <c r="K145" i="9"/>
  <c r="L145" i="9"/>
  <c r="M145" i="9"/>
  <c r="N145" i="9"/>
  <c r="G159" i="9"/>
  <c r="K106" i="9" l="1"/>
  <c r="K233" i="9" s="1"/>
  <c r="N116" i="9"/>
  <c r="N111" i="9" s="1"/>
  <c r="N228" i="9"/>
  <c r="G93" i="9"/>
  <c r="H83" i="9"/>
  <c r="G38" i="9"/>
  <c r="M21" i="9"/>
  <c r="K21" i="9"/>
  <c r="K16" i="9" s="1"/>
  <c r="G33" i="9"/>
  <c r="K19" i="9"/>
  <c r="H111" i="9"/>
  <c r="H227" i="9"/>
  <c r="L111" i="9"/>
  <c r="L227" i="9"/>
  <c r="G145" i="9"/>
  <c r="G116" i="9" s="1"/>
  <c r="G227" i="9" s="1"/>
  <c r="N79" i="9"/>
  <c r="N106" i="9"/>
  <c r="M81" i="9"/>
  <c r="M108" i="9"/>
  <c r="M235" i="9" s="1"/>
  <c r="M79" i="9"/>
  <c r="M106" i="9"/>
  <c r="M233" i="9" s="1"/>
  <c r="I79" i="9"/>
  <c r="N21" i="9"/>
  <c r="L21" i="9"/>
  <c r="L16" i="9" s="1"/>
  <c r="J23" i="9"/>
  <c r="J107" i="9" s="1"/>
  <c r="J234" i="9" s="1"/>
  <c r="J24" i="9"/>
  <c r="J108" i="9" s="1"/>
  <c r="J235" i="9" s="1"/>
  <c r="J25" i="9"/>
  <c r="J109" i="9" s="1"/>
  <c r="J236" i="9" s="1"/>
  <c r="J21" i="9"/>
  <c r="J16" i="9" s="1"/>
  <c r="J22" i="9"/>
  <c r="J106" i="9" s="1"/>
  <c r="H82" i="9"/>
  <c r="G87" i="9"/>
  <c r="H79" i="9"/>
  <c r="N81" i="9"/>
  <c r="G86" i="9"/>
  <c r="G88" i="9"/>
  <c r="G82" i="9"/>
  <c r="G80" i="9"/>
  <c r="M112" i="9"/>
  <c r="G117" i="9"/>
  <c r="G228" i="9" s="1"/>
  <c r="M83" i="9"/>
  <c r="N83" i="9"/>
  <c r="L83" i="9"/>
  <c r="J83" i="9"/>
  <c r="J81" i="9"/>
  <c r="K20" i="9"/>
  <c r="K102" i="9" s="1"/>
  <c r="M19" i="9"/>
  <c r="M101" i="9" s="1"/>
  <c r="M18" i="9"/>
  <c r="M100" i="9" s="1"/>
  <c r="M17" i="9"/>
  <c r="M99" i="9" s="1"/>
  <c r="N20" i="9"/>
  <c r="N102" i="9" s="1"/>
  <c r="K18" i="9"/>
  <c r="K100" i="9" s="1"/>
  <c r="L20" i="9"/>
  <c r="L102" i="9" s="1"/>
  <c r="L19" i="9"/>
  <c r="L101" i="9" s="1"/>
  <c r="N18" i="9"/>
  <c r="N100" i="9" s="1"/>
  <c r="N17" i="9"/>
  <c r="N99" i="9" s="1"/>
  <c r="M20" i="9"/>
  <c r="M102" i="9" s="1"/>
  <c r="N19" i="9"/>
  <c r="L18" i="9"/>
  <c r="L100" i="9" s="1"/>
  <c r="K79" i="9"/>
  <c r="K83" i="9"/>
  <c r="K81" i="9"/>
  <c r="L79" i="9"/>
  <c r="L99" i="9" s="1"/>
  <c r="J79" i="9"/>
  <c r="I81" i="9"/>
  <c r="I83" i="9"/>
  <c r="J116" i="9"/>
  <c r="N112" i="9"/>
  <c r="K17" i="9"/>
  <c r="K116" i="9"/>
  <c r="L112" i="9"/>
  <c r="J112" i="9"/>
  <c r="M116" i="9"/>
  <c r="I116" i="9"/>
  <c r="N101" i="9" l="1"/>
  <c r="N227" i="9"/>
  <c r="N233" i="9"/>
  <c r="K101" i="9"/>
  <c r="J18" i="9"/>
  <c r="J100" i="9" s="1"/>
  <c r="J17" i="9"/>
  <c r="J233" i="9"/>
  <c r="M111" i="9"/>
  <c r="M227" i="9"/>
  <c r="J111" i="9"/>
  <c r="J227" i="9"/>
  <c r="I111" i="9"/>
  <c r="I227" i="9"/>
  <c r="K111" i="9"/>
  <c r="K227" i="9"/>
  <c r="N78" i="9"/>
  <c r="N105" i="9"/>
  <c r="M78" i="9"/>
  <c r="M105" i="9"/>
  <c r="M232" i="9" s="1"/>
  <c r="L78" i="9"/>
  <c r="L98" i="9" s="1"/>
  <c r="L105" i="9"/>
  <c r="L232" i="9" s="1"/>
  <c r="K78" i="9"/>
  <c r="K98" i="9" s="1"/>
  <c r="K105" i="9"/>
  <c r="K232" i="9" s="1"/>
  <c r="J78" i="9"/>
  <c r="J98" i="9" s="1"/>
  <c r="J105" i="9"/>
  <c r="J232" i="9" s="1"/>
  <c r="G83" i="9"/>
  <c r="J20" i="9"/>
  <c r="J102" i="9" s="1"/>
  <c r="I21" i="9"/>
  <c r="I16" i="9" s="1"/>
  <c r="I22" i="9"/>
  <c r="I106" i="9" s="1"/>
  <c r="I233" i="9" s="1"/>
  <c r="I25" i="9"/>
  <c r="I109" i="9" s="1"/>
  <c r="I236" i="9" s="1"/>
  <c r="I24" i="9"/>
  <c r="I108" i="9" s="1"/>
  <c r="I235" i="9" s="1"/>
  <c r="I23" i="9"/>
  <c r="I107" i="9" s="1"/>
  <c r="I234" i="9" s="1"/>
  <c r="J19" i="9"/>
  <c r="J101" i="9" s="1"/>
  <c r="J99" i="9"/>
  <c r="G79" i="9"/>
  <c r="G81" i="9"/>
  <c r="H78" i="9"/>
  <c r="G111" i="9"/>
  <c r="G112" i="9"/>
  <c r="N16" i="9"/>
  <c r="M16" i="9"/>
  <c r="K99" i="9"/>
  <c r="I78" i="9"/>
  <c r="N232" i="9" l="1"/>
  <c r="M98" i="9"/>
  <c r="N98" i="9"/>
  <c r="I105" i="9"/>
  <c r="I232" i="9" s="1"/>
  <c r="H23" i="9"/>
  <c r="H107" i="9" s="1"/>
  <c r="H234" i="9" s="1"/>
  <c r="G23" i="9"/>
  <c r="G107" i="9" s="1"/>
  <c r="G234" i="9" s="1"/>
  <c r="G24" i="9"/>
  <c r="H24" i="9"/>
  <c r="H108" i="9" s="1"/>
  <c r="H235" i="9" s="1"/>
  <c r="H25" i="9"/>
  <c r="H109" i="9" s="1"/>
  <c r="H236" i="9" s="1"/>
  <c r="G25" i="9"/>
  <c r="G109" i="9" s="1"/>
  <c r="G236" i="9" s="1"/>
  <c r="H21" i="9"/>
  <c r="H105" i="9" s="1"/>
  <c r="H232" i="9" s="1"/>
  <c r="H22" i="9"/>
  <c r="H106" i="9" s="1"/>
  <c r="H233" i="9" s="1"/>
  <c r="I18" i="9"/>
  <c r="I100" i="9" s="1"/>
  <c r="I19" i="9"/>
  <c r="I101" i="9" s="1"/>
  <c r="I20" i="9"/>
  <c r="I102" i="9" s="1"/>
  <c r="I17" i="9"/>
  <c r="I99" i="9" s="1"/>
  <c r="I98" i="9"/>
  <c r="G78" i="9"/>
  <c r="G20" i="9" l="1"/>
  <c r="G102" i="9" s="1"/>
  <c r="G19" i="9"/>
  <c r="G101" i="9" s="1"/>
  <c r="G108" i="9"/>
  <c r="G235" i="9" s="1"/>
  <c r="G18" i="9"/>
  <c r="G100" i="9" s="1"/>
  <c r="H17" i="9"/>
  <c r="H99" i="9" s="1"/>
  <c r="G22" i="9"/>
  <c r="G106" i="9" s="1"/>
  <c r="G233" i="9" s="1"/>
  <c r="G21" i="9"/>
  <c r="H20" i="9"/>
  <c r="H102" i="9" s="1"/>
  <c r="H18" i="9"/>
  <c r="H100" i="9" s="1"/>
  <c r="H16" i="9"/>
  <c r="H98" i="9" s="1"/>
  <c r="H19" i="9"/>
  <c r="H101" i="9" s="1"/>
  <c r="G16" i="9" l="1"/>
  <c r="G105" i="9"/>
  <c r="G232" i="9" s="1"/>
  <c r="G98" i="9"/>
  <c r="G17" i="9"/>
  <c r="G99" i="9" s="1"/>
</calcChain>
</file>

<file path=xl/comments1.xml><?xml version="1.0" encoding="utf-8"?>
<comments xmlns="http://schemas.openxmlformats.org/spreadsheetml/2006/main">
  <authors>
    <author>PC</author>
  </authors>
  <commentList>
    <comment ref="B78" authorId="0" shapeId="0">
      <text>
        <r>
          <rPr>
            <b/>
            <sz val="8"/>
            <color indexed="81"/>
            <rFont val="Tahoma"/>
            <family val="2"/>
            <charset val="204"/>
          </rPr>
          <t>PC: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<sst xmlns="http://schemas.openxmlformats.org/spreadsheetml/2006/main" count="507" uniqueCount="90">
  <si>
    <t>№ п/п</t>
  </si>
  <si>
    <t>Наименование</t>
  </si>
  <si>
    <t>Единица измерения</t>
  </si>
  <si>
    <t>Источник</t>
  </si>
  <si>
    <t>Всего, из них расходы за счет:</t>
  </si>
  <si>
    <t>х</t>
  </si>
  <si>
    <t>Наименование показателя</t>
  </si>
  <si>
    <t>Целевые индикаторы реализации мероприятия (группы мероприятий) муниципальной программы</t>
  </si>
  <si>
    <t xml:space="preserve">1. Налоговых и неналоговых доходов, поступлений нецелевого характера из областного бюджета
</t>
  </si>
  <si>
    <t xml:space="preserve">2. Поступлений целевого характера из областного бюджета
</t>
  </si>
  <si>
    <t>3.  Поступлений целевого характера из бюджетов поселений Таврического муниципального района Омской области</t>
  </si>
  <si>
    <t>Значения</t>
  </si>
  <si>
    <t>Итого по подпрограмме 1 муниципальной программы</t>
  </si>
  <si>
    <t>Всего</t>
  </si>
  <si>
    <t>Задача 1 подпрограммы 1 муниципальной программы: Создание условий для занятий массовой физической культурой и спортом</t>
  </si>
  <si>
    <t>Основное мероприятие 1: Совершенствование спортивной инфраструктуры и материально-технической базы для занятий массовой физической культуры и спортом</t>
  </si>
  <si>
    <t xml:space="preserve">Задача 2  подпрограммы:
Увеличение доли населения, занимающихся физической культурой и спортом.
</t>
  </si>
  <si>
    <t xml:space="preserve">Основное мероприятие 2
Вовлечение населения в занятия массовой физической культурой и спортом. Обеспечение организации и проведения  физкультурно-массовых и спортивных мероприятий.
</t>
  </si>
  <si>
    <t>Итого по подпрограмме 2 муниципальной программы</t>
  </si>
  <si>
    <t>%</t>
  </si>
  <si>
    <t>Кол/ во медалей завоеванных спортсменами на обл. и всероссийских соревнованиях</t>
  </si>
  <si>
    <t>2.1</t>
  </si>
  <si>
    <t xml:space="preserve"> 4. иных источников финансирования, предусмотренных законодательством</t>
  </si>
  <si>
    <t>Всего по муниципальной программе</t>
  </si>
  <si>
    <t>СТРУКТУРА</t>
  </si>
  <si>
    <t>Срок реализации</t>
  </si>
  <si>
    <t>с (год)</t>
  </si>
  <si>
    <t>по (год)</t>
  </si>
  <si>
    <t xml:space="preserve">Соисполнитель, исполнитель основного мероприятия, исполнитель ведомственной целевой программы, исполнитель мероприятия </t>
  </si>
  <si>
    <t>в том числе по годам реализации муниципальной программы</t>
  </si>
  <si>
    <t xml:space="preserve">Объем (рублей)
</t>
  </si>
  <si>
    <t>Финансовое обеспечение</t>
  </si>
  <si>
    <t>МКУ "ЦФКиС"</t>
  </si>
  <si>
    <t>1.1</t>
  </si>
  <si>
    <t>Администрация Таврического муниципального района,                          МКУ "ЦФКиС"</t>
  </si>
  <si>
    <t>1.1.2</t>
  </si>
  <si>
    <t>1.1.3</t>
  </si>
  <si>
    <t>2.1.1</t>
  </si>
  <si>
    <t>2.1.2</t>
  </si>
  <si>
    <t>МП КУ "Молодежный центр"</t>
  </si>
  <si>
    <t>Мероприятие 3: Приобретение спортивного инвентаря и оборудования</t>
  </si>
  <si>
    <t xml:space="preserve">Мероприятие 1
Организация спортивно-массовых и физкультурно–оздоровительных мероприятий, внедрение и реализация ВФСК "ГТО" на территории Таврического муниципального района
</t>
  </si>
  <si>
    <t xml:space="preserve">Мероприятие 2
Создание условий для обеспечения организации и проведения  физкультурно-массовых и спортивных мероприятий
</t>
  </si>
  <si>
    <t>Мероприятие 2: Приобретение экипировки для членов сборных команд Таврического муниципального района</t>
  </si>
  <si>
    <t>Доля реализованных мероприятий в утвержденном календарном плане официальных физкультурных и спортивных мероприятий МКУ "Центр ФКиС"</t>
  </si>
  <si>
    <t>Число молодых людей, ведущих здоровый обрах жизни, регулярно занимающихся ФКиС</t>
  </si>
  <si>
    <t>Доля населения систематически занимающихся ФКиС в возрасте от 3 - 70 лет</t>
  </si>
  <si>
    <t>42.0</t>
  </si>
  <si>
    <t>42.5</t>
  </si>
  <si>
    <t>43.0</t>
  </si>
  <si>
    <t>43.5</t>
  </si>
  <si>
    <t>44.0</t>
  </si>
  <si>
    <t>44.5</t>
  </si>
  <si>
    <t>45.0</t>
  </si>
  <si>
    <t>человек</t>
  </si>
  <si>
    <t>1.1.1</t>
  </si>
  <si>
    <t>Мероприятие 1 Капитальный и текущий ремонт стадиона "ХХХ лет Победы", спортвных объектов, расположенных на территории Таврического муниципального района</t>
  </si>
  <si>
    <t>Количество проведенных мероприятий в рамках реализации и внедрения на территории района ВФСК ГТО.</t>
  </si>
  <si>
    <t>штук</t>
  </si>
  <si>
    <t>Задача  подпрограммы 2 муниципальной программы: Развитие и укрепление системы духовно-нравственного и патриотического воспитания молодежи Таврического муниципального района</t>
  </si>
  <si>
    <t>Основное мероприятие: Создание условий для духовно-нравственного и патриотического воспитания молодежи Таврического муниципального района</t>
  </si>
  <si>
    <t>2</t>
  </si>
  <si>
    <t>3</t>
  </si>
  <si>
    <t>количество пользователей АИС «Молодежь», подавших заявку  на участие в мероприятиях</t>
  </si>
  <si>
    <t xml:space="preserve">1. Налоговых и неналоговых доходов, поступлений нецелевого характера из местного бюджета
</t>
  </si>
  <si>
    <t>Мероприятие1:  Создание условий для реализации мероприятий в сфере молодежной политики</t>
  </si>
  <si>
    <t>1.1.4</t>
  </si>
  <si>
    <t>Мероприятие 4: Организация спортивно-массовых и физкультурно-оздоровительных мероприятий, внедрение и реализация ВФСК "ГТО" на территории Таврического муниципального района</t>
  </si>
  <si>
    <t>Мероприятие 5: Капитальный ремонт спортивного комплекса, расположенного по адресу: Омская область, Таврический район, р.п. Таврическое, ул.Пролетарская</t>
  </si>
  <si>
    <t>1.1.5</t>
  </si>
  <si>
    <t>Общая площадь введенных в эксплуатацию спорт.сооружений (спортивного комплекса) после кап.ремонта на территории Таврического муниципального района</t>
  </si>
  <si>
    <t>тыс.кв.м</t>
  </si>
  <si>
    <t>Мероприятие 6: Строительство здания раздевалки спорткомплекса, по адресу: Омская область, Таврический район, р.п. Таврическое, ул. Пролетарская</t>
  </si>
  <si>
    <t>1.1.6</t>
  </si>
  <si>
    <t>Мероприятие 7  Капитальный ремонт и материально - техническое оснащение объектов, находящихся в муниципальной собственности, а также муниципальных учреждений</t>
  </si>
  <si>
    <t>МПУК "ЦФКиС"</t>
  </si>
  <si>
    <t>Мероприятие 8: Строительство крытой хоккейной площадки с искусственным льдом в р.п. Таврическое</t>
  </si>
  <si>
    <t>1.1.7</t>
  </si>
  <si>
    <t>1.1.8</t>
  </si>
  <si>
    <t>Мероприятие 9: Поставка укрытия надземного типа на болтовых соединениях на основе мягково покрытия для защиты от воздействия внешней окружающей среды в р.п. Таврическое</t>
  </si>
  <si>
    <t>1.1.9</t>
  </si>
  <si>
    <t>1.1.10</t>
  </si>
  <si>
    <t>Мероприятие 10: Устройство быстровозводимых конструкций в р.п. Таврическое</t>
  </si>
  <si>
    <t>Подпрограмма 1 "Развитие массовой физической культуры и спорта"</t>
  </si>
  <si>
    <r>
      <rPr>
        <b/>
        <sz val="18"/>
        <color theme="1"/>
        <rFont val="Times New Roman"/>
        <family val="1"/>
        <charset val="204"/>
      </rPr>
      <t>Цель муниципальной программы:</t>
    </r>
    <r>
      <rPr>
        <sz val="18"/>
        <color theme="1"/>
        <rFont val="Times New Roman"/>
        <family val="1"/>
        <charset val="204"/>
      </rPr>
      <t xml:space="preserve"> Создание условий для развития физической культуры и спорта в Таврическом муниципальном районе.</t>
    </r>
  </si>
  <si>
    <r>
      <rPr>
        <b/>
        <sz val="18"/>
        <color theme="1"/>
        <rFont val="Times New Roman"/>
        <family val="1"/>
        <charset val="204"/>
      </rPr>
      <t>Задача 1 муниципальной программы:</t>
    </r>
    <r>
      <rPr>
        <sz val="18"/>
        <color theme="1"/>
        <rFont val="Times New Roman"/>
        <family val="1"/>
        <charset val="204"/>
      </rPr>
      <t xml:space="preserve">  Сохранение и укрепление здоровья населения Таврического муниципального района путем вовлечения в систематические занятия физической культурой и спортом, а также организации активного и здорового досуга, подготовки молодежи к службе в армии.</t>
    </r>
  </si>
  <si>
    <r>
      <rPr>
        <sz val="22"/>
        <color theme="1"/>
        <rFont val="Times New Roman"/>
        <family val="1"/>
        <charset val="204"/>
      </rPr>
      <t>Подпрограмма 2: «Реализация  молодежной политики на территории Таврического муниципального района Омской области»</t>
    </r>
    <r>
      <rPr>
        <sz val="18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</t>
    </r>
    <r>
      <rPr>
        <b/>
        <sz val="18"/>
        <color theme="1"/>
        <rFont val="Times New Roman"/>
        <family val="1"/>
        <charset val="204"/>
      </rPr>
      <t xml:space="preserve">Цель подпрограммы 2 муниципальной программы: </t>
    </r>
    <r>
      <rPr>
        <sz val="18"/>
        <color theme="1"/>
        <rFont val="Times New Roman"/>
        <family val="1"/>
        <charset val="204"/>
      </rPr>
      <t>Создание благоприятных условий для успешной социализации и эффективной самореализации молодежи, включение ее в социально активные формы деятельности</t>
    </r>
  </si>
  <si>
    <t>45.5</t>
  </si>
  <si>
    <t xml:space="preserve">Приложение № 4
к муниципальной программе 
Таврического муниципального района Омской области  
«Развитие физической культуры и спорта, реализация молодежной политики в Таврическом муниципальном районе Омской области на 2020-2027 годы»
</t>
  </si>
  <si>
    <t>муниципальной программы Таврического муниципального района Омской области "Развитие физической культуры и спорта, реализация мероприятий в сфере молодежной политики в Таврическом муниципальном районе Омской области на 2020-2027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</si>
</sst>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8"/>
      <name val="Times New Roman"/>
      <family val="1"/>
      <charset val="204"/>
    </font>
    <font>
      <u/>
      <sz val="1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26"/>
      <name val="Times New Roman"/>
      <family val="1"/>
      <charset val="204"/>
    </font>
    <font>
      <sz val="24"/>
      <name val="Times New Roman"/>
      <family val="1"/>
      <charset val="204"/>
    </font>
    <font>
      <sz val="24"/>
      <color indexed="10"/>
      <name val="Times New Roman"/>
      <family val="1"/>
      <charset val="204"/>
    </font>
    <font>
      <sz val="36"/>
      <color indexed="10"/>
      <name val="Times New Roman"/>
      <family val="1"/>
      <charset val="204"/>
    </font>
    <font>
      <sz val="28"/>
      <name val="Times New Roman"/>
      <family val="1"/>
      <charset val="204"/>
    </font>
    <font>
      <sz val="26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</font>
    <font>
      <sz val="22"/>
      <color theme="1"/>
      <name val="Times New Roman"/>
      <family val="1"/>
      <charset val="204"/>
    </font>
    <font>
      <sz val="2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1" applyNumberFormat="0">
      <alignment horizontal="right" vertical="top"/>
    </xf>
    <xf numFmtId="0" fontId="1" fillId="0" borderId="0"/>
  </cellStyleXfs>
  <cellXfs count="135">
    <xf numFmtId="0" fontId="0" fillId="0" borderId="0" xfId="0"/>
    <xf numFmtId="0" fontId="10" fillId="0" borderId="0" xfId="0" applyFont="1" applyFill="1" applyBorder="1"/>
    <xf numFmtId="0" fontId="9" fillId="0" borderId="0" xfId="0" applyFont="1" applyFill="1" applyBorder="1"/>
    <xf numFmtId="0" fontId="3" fillId="0" borderId="0" xfId="0" applyFont="1" applyFill="1"/>
    <xf numFmtId="0" fontId="3" fillId="0" borderId="0" xfId="0" applyFont="1" applyFill="1" applyAlignment="1">
      <alignment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0" fontId="5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top" wrapText="1"/>
    </xf>
    <xf numFmtId="0" fontId="3" fillId="0" borderId="0" xfId="0" applyNumberFormat="1" applyFont="1" applyFill="1" applyBorder="1" applyAlignment="1">
      <alignment horizontal="center" vertical="top" wrapText="1"/>
    </xf>
    <xf numFmtId="164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0" fontId="13" fillId="0" borderId="0" xfId="0" applyFont="1" applyFill="1"/>
    <xf numFmtId="0" fontId="14" fillId="0" borderId="0" xfId="0" applyFont="1" applyFill="1" applyAlignment="1">
      <alignment wrapText="1"/>
    </xf>
    <xf numFmtId="4" fontId="17" fillId="0" borderId="2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15" fillId="0" borderId="0" xfId="0" applyFont="1" applyFill="1" applyAlignment="1">
      <alignment horizontal="center" vertical="top" wrapText="1"/>
    </xf>
    <xf numFmtId="0" fontId="12" fillId="0" borderId="0" xfId="0" applyFont="1" applyFill="1" applyAlignment="1">
      <alignment horizontal="center" vertical="top" wrapText="1"/>
    </xf>
    <xf numFmtId="0" fontId="16" fillId="0" borderId="0" xfId="0" applyFont="1" applyFill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wrapText="1"/>
    </xf>
    <xf numFmtId="0" fontId="10" fillId="0" borderId="2" xfId="0" applyFont="1" applyFill="1" applyBorder="1"/>
    <xf numFmtId="0" fontId="17" fillId="0" borderId="7" xfId="0" applyFont="1" applyFill="1" applyBorder="1" applyAlignment="1">
      <alignment horizontal="center" vertical="top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top" wrapText="1"/>
    </xf>
    <xf numFmtId="0" fontId="17" fillId="0" borderId="2" xfId="0" applyFont="1" applyFill="1" applyBorder="1" applyAlignment="1">
      <alignment horizontal="center" vertical="top" wrapText="1"/>
    </xf>
    <xf numFmtId="0" fontId="19" fillId="0" borderId="2" xfId="0" applyFont="1" applyFill="1" applyBorder="1" applyAlignment="1">
      <alignment horizontal="left" vertical="top" wrapText="1"/>
    </xf>
    <xf numFmtId="4" fontId="21" fillId="0" borderId="2" xfId="0" applyNumberFormat="1" applyFont="1" applyFill="1" applyBorder="1" applyAlignment="1">
      <alignment horizontal="center" vertical="top" wrapText="1"/>
    </xf>
    <xf numFmtId="0" fontId="19" fillId="0" borderId="2" xfId="0" applyNumberFormat="1" applyFont="1" applyFill="1" applyBorder="1" applyAlignment="1">
      <alignment horizontal="center" vertical="top" wrapText="1"/>
    </xf>
    <xf numFmtId="0" fontId="22" fillId="0" borderId="2" xfId="0" applyFont="1" applyFill="1" applyBorder="1" applyAlignment="1">
      <alignment horizontal="center" vertical="top" wrapText="1"/>
    </xf>
    <xf numFmtId="0" fontId="22" fillId="0" borderId="2" xfId="0" applyFont="1" applyFill="1" applyBorder="1"/>
    <xf numFmtId="4" fontId="19" fillId="0" borderId="2" xfId="0" applyNumberFormat="1" applyFont="1" applyFill="1" applyBorder="1" applyAlignment="1">
      <alignment horizontal="left" vertical="top" wrapText="1"/>
    </xf>
    <xf numFmtId="0" fontId="17" fillId="0" borderId="2" xfId="0" applyNumberFormat="1" applyFont="1" applyFill="1" applyBorder="1" applyAlignment="1">
      <alignment horizontal="center" vertical="top" wrapText="1"/>
    </xf>
    <xf numFmtId="0" fontId="19" fillId="0" borderId="2" xfId="0" applyFont="1" applyFill="1" applyBorder="1" applyAlignment="1">
      <alignment vertical="top" wrapText="1"/>
    </xf>
    <xf numFmtId="0" fontId="22" fillId="0" borderId="2" xfId="0" applyFont="1" applyFill="1" applyBorder="1" applyAlignment="1">
      <alignment vertical="top" wrapText="1"/>
    </xf>
    <xf numFmtId="0" fontId="22" fillId="0" borderId="4" xfId="0" applyFont="1" applyFill="1" applyBorder="1" applyAlignment="1">
      <alignment horizontal="center" vertical="top" wrapText="1"/>
    </xf>
    <xf numFmtId="0" fontId="22" fillId="0" borderId="4" xfId="0" applyFont="1" applyFill="1" applyBorder="1" applyAlignment="1">
      <alignment vertical="top" wrapText="1"/>
    </xf>
    <xf numFmtId="0" fontId="22" fillId="0" borderId="5" xfId="0" applyFont="1" applyFill="1" applyBorder="1" applyAlignment="1">
      <alignment vertical="top" wrapText="1"/>
    </xf>
    <xf numFmtId="0" fontId="22" fillId="0" borderId="3" xfId="0" applyFont="1" applyFill="1" applyBorder="1" applyAlignment="1">
      <alignment horizontal="center" vertical="top" wrapText="1"/>
    </xf>
    <xf numFmtId="4" fontId="25" fillId="0" borderId="2" xfId="0" applyNumberFormat="1" applyFont="1" applyFill="1" applyBorder="1" applyAlignment="1">
      <alignment horizontal="center" vertical="top" wrapText="1"/>
    </xf>
    <xf numFmtId="0" fontId="22" fillId="0" borderId="2" xfId="0" applyFont="1" applyFill="1" applyBorder="1" applyAlignment="1">
      <alignment horizontal="left" vertical="top" wrapText="1"/>
    </xf>
    <xf numFmtId="4" fontId="17" fillId="0" borderId="2" xfId="0" applyNumberFormat="1" applyFont="1" applyFill="1" applyBorder="1" applyAlignment="1">
      <alignment horizontal="center" vertical="top" wrapText="1"/>
    </xf>
    <xf numFmtId="4" fontId="19" fillId="0" borderId="2" xfId="0" applyNumberFormat="1" applyFont="1" applyFill="1" applyBorder="1" applyAlignment="1">
      <alignment horizontal="center" vertical="top" wrapText="1"/>
    </xf>
    <xf numFmtId="0" fontId="22" fillId="0" borderId="6" xfId="0" applyFont="1" applyFill="1" applyBorder="1" applyAlignment="1">
      <alignment vertical="top" wrapText="1"/>
    </xf>
    <xf numFmtId="0" fontId="22" fillId="0" borderId="6" xfId="0" applyFont="1" applyFill="1" applyBorder="1" applyAlignment="1">
      <alignment horizontal="left" vertical="top" wrapText="1"/>
    </xf>
    <xf numFmtId="0" fontId="22" fillId="0" borderId="6" xfId="0" applyFont="1" applyFill="1" applyBorder="1" applyAlignment="1">
      <alignment horizontal="center" vertical="top" wrapText="1"/>
    </xf>
    <xf numFmtId="0" fontId="22" fillId="0" borderId="2" xfId="0" applyFont="1" applyFill="1" applyBorder="1" applyAlignment="1">
      <alignment horizontal="center" wrapText="1"/>
    </xf>
    <xf numFmtId="0" fontId="17" fillId="0" borderId="2" xfId="0" applyFont="1" applyFill="1" applyBorder="1" applyAlignment="1">
      <alignment vertical="top" wrapText="1"/>
    </xf>
    <xf numFmtId="4" fontId="17" fillId="0" borderId="2" xfId="0" applyNumberFormat="1" applyFont="1" applyFill="1" applyBorder="1" applyAlignment="1">
      <alignment horizontal="center" vertical="top" wrapText="1"/>
    </xf>
    <xf numFmtId="0" fontId="19" fillId="0" borderId="2" xfId="0" applyFont="1" applyFill="1" applyBorder="1" applyAlignment="1">
      <alignment horizontal="center" vertical="top" wrapText="1"/>
    </xf>
    <xf numFmtId="0" fontId="22" fillId="0" borderId="2" xfId="0" applyFont="1" applyFill="1" applyBorder="1" applyAlignment="1">
      <alignment horizontal="center" vertical="top" wrapText="1"/>
    </xf>
    <xf numFmtId="0" fontId="19" fillId="0" borderId="2" xfId="0" applyFont="1" applyFill="1" applyBorder="1" applyAlignment="1">
      <alignment horizontal="center" vertical="top" wrapText="1"/>
    </xf>
    <xf numFmtId="0" fontId="19" fillId="0" borderId="4" xfId="0" applyFont="1" applyFill="1" applyBorder="1" applyAlignment="1">
      <alignment horizontal="center" vertical="top" wrapText="1"/>
    </xf>
    <xf numFmtId="0" fontId="19" fillId="0" borderId="5" xfId="0" applyFont="1" applyFill="1" applyBorder="1" applyAlignment="1">
      <alignment horizontal="center" vertical="top" wrapText="1"/>
    </xf>
    <xf numFmtId="0" fontId="19" fillId="0" borderId="3" xfId="0" applyFont="1" applyFill="1" applyBorder="1" applyAlignment="1">
      <alignment horizontal="center" vertical="top" wrapText="1"/>
    </xf>
    <xf numFmtId="0" fontId="19" fillId="0" borderId="2" xfId="0" applyNumberFormat="1" applyFont="1" applyFill="1" applyBorder="1" applyAlignment="1">
      <alignment horizontal="center" vertical="top" wrapText="1"/>
    </xf>
    <xf numFmtId="0" fontId="22" fillId="0" borderId="4" xfId="0" applyFont="1" applyFill="1" applyBorder="1" applyAlignment="1">
      <alignment horizontal="center" vertical="top" wrapText="1"/>
    </xf>
    <xf numFmtId="0" fontId="22" fillId="0" borderId="5" xfId="0" applyFont="1" applyFill="1" applyBorder="1" applyAlignment="1">
      <alignment horizontal="center" vertical="top" wrapText="1"/>
    </xf>
    <xf numFmtId="0" fontId="22" fillId="0" borderId="3" xfId="0" applyFont="1" applyFill="1" applyBorder="1" applyAlignment="1">
      <alignment horizontal="center" vertical="top" wrapText="1"/>
    </xf>
    <xf numFmtId="49" fontId="19" fillId="0" borderId="4" xfId="0" applyNumberFormat="1" applyFont="1" applyFill="1" applyBorder="1" applyAlignment="1">
      <alignment horizontal="center" vertical="top" wrapText="1"/>
    </xf>
    <xf numFmtId="49" fontId="19" fillId="0" borderId="5" xfId="0" applyNumberFormat="1" applyFont="1" applyFill="1" applyBorder="1" applyAlignment="1">
      <alignment horizontal="center" vertical="top" wrapText="1"/>
    </xf>
    <xf numFmtId="49" fontId="19" fillId="0" borderId="3" xfId="0" applyNumberFormat="1" applyFont="1" applyFill="1" applyBorder="1" applyAlignment="1">
      <alignment horizontal="center" vertical="top" wrapText="1"/>
    </xf>
    <xf numFmtId="16" fontId="22" fillId="0" borderId="4" xfId="0" applyNumberFormat="1" applyFont="1" applyFill="1" applyBorder="1" applyAlignment="1">
      <alignment horizontal="center" vertical="top" wrapText="1"/>
    </xf>
    <xf numFmtId="16" fontId="22" fillId="0" borderId="5" xfId="0" applyNumberFormat="1" applyFont="1" applyFill="1" applyBorder="1" applyAlignment="1">
      <alignment horizontal="center" vertical="top" wrapText="1"/>
    </xf>
    <xf numFmtId="16" fontId="22" fillId="0" borderId="3" xfId="0" applyNumberFormat="1" applyFont="1" applyFill="1" applyBorder="1" applyAlignment="1">
      <alignment horizontal="center" vertical="top" wrapText="1"/>
    </xf>
    <xf numFmtId="0" fontId="19" fillId="0" borderId="4" xfId="0" applyNumberFormat="1" applyFont="1" applyFill="1" applyBorder="1" applyAlignment="1">
      <alignment horizontal="center" vertical="top" wrapText="1"/>
    </xf>
    <xf numFmtId="0" fontId="19" fillId="0" borderId="5" xfId="0" applyNumberFormat="1" applyFont="1" applyFill="1" applyBorder="1" applyAlignment="1">
      <alignment horizontal="center" vertical="top" wrapText="1"/>
    </xf>
    <xf numFmtId="0" fontId="19" fillId="0" borderId="3" xfId="0" applyNumberFormat="1" applyFont="1" applyFill="1" applyBorder="1" applyAlignment="1">
      <alignment horizontal="center" vertical="top" wrapText="1"/>
    </xf>
    <xf numFmtId="0" fontId="22" fillId="0" borderId="2" xfId="0" applyFont="1" applyFill="1" applyBorder="1" applyAlignment="1">
      <alignment horizontal="left" vertical="top" wrapText="1"/>
    </xf>
    <xf numFmtId="0" fontId="23" fillId="0" borderId="2" xfId="0" applyFont="1" applyFill="1" applyBorder="1" applyAlignment="1">
      <alignment horizontal="left" vertical="top"/>
    </xf>
    <xf numFmtId="0" fontId="22" fillId="0" borderId="2" xfId="0" applyFont="1" applyFill="1" applyBorder="1" applyAlignment="1">
      <alignment vertical="top"/>
    </xf>
    <xf numFmtId="0" fontId="22" fillId="0" borderId="4" xfId="0" applyFont="1" applyFill="1" applyBorder="1" applyAlignment="1">
      <alignment horizontal="left" vertical="top" wrapText="1"/>
    </xf>
    <xf numFmtId="0" fontId="22" fillId="0" borderId="5" xfId="0" applyFont="1" applyFill="1" applyBorder="1" applyAlignment="1">
      <alignment horizontal="left" vertical="top" wrapText="1"/>
    </xf>
    <xf numFmtId="0" fontId="22" fillId="0" borderId="3" xfId="0" applyFont="1" applyFill="1" applyBorder="1" applyAlignment="1">
      <alignment horizontal="left" vertical="top" wrapText="1"/>
    </xf>
    <xf numFmtId="0" fontId="22" fillId="0" borderId="4" xfId="0" applyFont="1" applyFill="1" applyBorder="1" applyAlignment="1">
      <alignment horizontal="center" vertical="top"/>
    </xf>
    <xf numFmtId="0" fontId="0" fillId="0" borderId="5" xfId="0" applyFill="1" applyBorder="1" applyAlignment="1">
      <alignment vertical="top"/>
    </xf>
    <xf numFmtId="0" fontId="0" fillId="0" borderId="3" xfId="0" applyFill="1" applyBorder="1" applyAlignment="1">
      <alignment vertical="top"/>
    </xf>
    <xf numFmtId="49" fontId="19" fillId="0" borderId="2" xfId="0" applyNumberFormat="1" applyFont="1" applyFill="1" applyBorder="1" applyAlignment="1">
      <alignment horizontal="center" vertical="top" wrapText="1"/>
    </xf>
    <xf numFmtId="0" fontId="19" fillId="0" borderId="2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top" wrapText="1"/>
    </xf>
    <xf numFmtId="0" fontId="18" fillId="0" borderId="2" xfId="0" applyFont="1" applyFill="1" applyBorder="1" applyAlignment="1">
      <alignment horizontal="center" vertical="center" wrapText="1"/>
    </xf>
    <xf numFmtId="4" fontId="19" fillId="0" borderId="4" xfId="0" applyNumberFormat="1" applyFont="1" applyFill="1" applyBorder="1" applyAlignment="1">
      <alignment horizontal="center" vertical="top" wrapText="1"/>
    </xf>
    <xf numFmtId="4" fontId="19" fillId="0" borderId="5" xfId="0" applyNumberFormat="1" applyFont="1" applyFill="1" applyBorder="1" applyAlignment="1">
      <alignment horizontal="center" vertical="top" wrapText="1"/>
    </xf>
    <xf numFmtId="4" fontId="17" fillId="0" borderId="2" xfId="0" applyNumberFormat="1" applyFont="1" applyFill="1" applyBorder="1" applyAlignment="1">
      <alignment horizontal="center" vertical="top" wrapText="1"/>
    </xf>
    <xf numFmtId="4" fontId="17" fillId="0" borderId="4" xfId="0" applyNumberFormat="1" applyFont="1" applyFill="1" applyBorder="1" applyAlignment="1">
      <alignment horizontal="center" vertical="top" wrapText="1"/>
    </xf>
    <xf numFmtId="4" fontId="17" fillId="0" borderId="5" xfId="0" applyNumberFormat="1" applyFont="1" applyFill="1" applyBorder="1" applyAlignment="1">
      <alignment horizontal="center" vertical="top" wrapText="1"/>
    </xf>
    <xf numFmtId="4" fontId="17" fillId="0" borderId="3" xfId="0" applyNumberFormat="1" applyFont="1" applyFill="1" applyBorder="1" applyAlignment="1">
      <alignment horizontal="center" vertical="top" wrapText="1"/>
    </xf>
    <xf numFmtId="4" fontId="25" fillId="0" borderId="4" xfId="0" applyNumberFormat="1" applyFont="1" applyFill="1" applyBorder="1" applyAlignment="1">
      <alignment horizontal="center" vertical="top" wrapText="1"/>
    </xf>
    <xf numFmtId="4" fontId="25" fillId="0" borderId="5" xfId="0" applyNumberFormat="1" applyFont="1" applyFill="1" applyBorder="1" applyAlignment="1">
      <alignment horizontal="center" vertical="top" wrapText="1"/>
    </xf>
    <xf numFmtId="4" fontId="25" fillId="0" borderId="3" xfId="0" applyNumberFormat="1" applyFont="1" applyFill="1" applyBorder="1" applyAlignment="1">
      <alignment horizontal="center" vertical="top" wrapText="1"/>
    </xf>
    <xf numFmtId="0" fontId="22" fillId="0" borderId="5" xfId="0" applyFont="1" applyFill="1" applyBorder="1" applyAlignment="1">
      <alignment horizontal="center" vertical="top"/>
    </xf>
    <xf numFmtId="0" fontId="22" fillId="0" borderId="3" xfId="0" applyFont="1" applyFill="1" applyBorder="1" applyAlignment="1">
      <alignment horizontal="center" vertical="top"/>
    </xf>
    <xf numFmtId="164" fontId="22" fillId="0" borderId="2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0" fontId="25" fillId="0" borderId="4" xfId="0" applyNumberFormat="1" applyFont="1" applyFill="1" applyBorder="1" applyAlignment="1">
      <alignment horizontal="center" vertical="top" wrapText="1"/>
    </xf>
    <xf numFmtId="0" fontId="25" fillId="0" borderId="5" xfId="0" applyNumberFormat="1" applyFont="1" applyFill="1" applyBorder="1" applyAlignment="1">
      <alignment horizontal="center" vertical="top" wrapText="1"/>
    </xf>
    <xf numFmtId="0" fontId="25" fillId="0" borderId="3" xfId="0" applyNumberFormat="1" applyFont="1" applyFill="1" applyBorder="1" applyAlignment="1">
      <alignment horizontal="center" vertical="top" wrapText="1"/>
    </xf>
    <xf numFmtId="0" fontId="24" fillId="0" borderId="2" xfId="0" applyFont="1" applyFill="1" applyBorder="1" applyAlignment="1">
      <alignment horizontal="left" vertical="top" wrapText="1"/>
    </xf>
    <xf numFmtId="0" fontId="15" fillId="0" borderId="0" xfId="0" applyFont="1" applyFill="1" applyAlignment="1">
      <alignment horizontal="center" vertical="top" wrapText="1"/>
    </xf>
    <xf numFmtId="0" fontId="19" fillId="0" borderId="4" xfId="0" applyFont="1" applyFill="1" applyBorder="1" applyAlignment="1">
      <alignment horizontal="left" vertical="top" wrapText="1"/>
    </xf>
    <xf numFmtId="0" fontId="19" fillId="0" borderId="5" xfId="0" applyFont="1" applyFill="1" applyBorder="1" applyAlignment="1">
      <alignment horizontal="left" vertical="top" wrapText="1"/>
    </xf>
    <xf numFmtId="0" fontId="19" fillId="0" borderId="3" xfId="0" applyFont="1" applyFill="1" applyBorder="1" applyAlignment="1">
      <alignment horizontal="left" vertical="top" wrapText="1"/>
    </xf>
    <xf numFmtId="2" fontId="17" fillId="0" borderId="2" xfId="0" applyNumberFormat="1" applyFont="1" applyFill="1" applyBorder="1" applyAlignment="1">
      <alignment horizontal="center" vertical="center" wrapText="1"/>
    </xf>
    <xf numFmtId="0" fontId="22" fillId="0" borderId="2" xfId="0" applyFont="1" applyFill="1" applyBorder="1"/>
    <xf numFmtId="0" fontId="22" fillId="0" borderId="2" xfId="0" applyNumberFormat="1" applyFont="1" applyFill="1" applyBorder="1" applyAlignment="1">
      <alignment horizontal="center" vertical="top" wrapText="1"/>
    </xf>
    <xf numFmtId="164" fontId="17" fillId="0" borderId="2" xfId="0" applyNumberFormat="1" applyFont="1" applyFill="1" applyBorder="1" applyAlignment="1">
      <alignment horizontal="center" vertical="top" wrapText="1"/>
    </xf>
    <xf numFmtId="0" fontId="23" fillId="0" borderId="2" xfId="0" applyFont="1" applyFill="1" applyBorder="1"/>
    <xf numFmtId="0" fontId="23" fillId="0" borderId="2" xfId="0" applyFont="1" applyFill="1" applyBorder="1" applyAlignment="1">
      <alignment horizontal="center" vertical="top"/>
    </xf>
    <xf numFmtId="0" fontId="22" fillId="0" borderId="2" xfId="0" applyFont="1" applyFill="1" applyBorder="1" applyAlignment="1">
      <alignment horizontal="center" vertical="top"/>
    </xf>
    <xf numFmtId="0" fontId="17" fillId="0" borderId="4" xfId="0" applyFont="1" applyFill="1" applyBorder="1" applyAlignment="1">
      <alignment horizontal="center" vertical="top" wrapText="1"/>
    </xf>
    <xf numFmtId="0" fontId="17" fillId="0" borderId="5" xfId="0" applyFont="1" applyFill="1" applyBorder="1" applyAlignment="1">
      <alignment horizontal="center" vertical="top" wrapText="1"/>
    </xf>
    <xf numFmtId="0" fontId="17" fillId="0" borderId="3" xfId="0" applyFont="1" applyFill="1" applyBorder="1" applyAlignment="1">
      <alignment horizontal="center" vertical="top" wrapText="1"/>
    </xf>
    <xf numFmtId="0" fontId="17" fillId="0" borderId="6" xfId="0" applyFont="1" applyFill="1" applyBorder="1" applyAlignment="1">
      <alignment horizontal="center" vertical="top" wrapText="1"/>
    </xf>
    <xf numFmtId="0" fontId="17" fillId="0" borderId="2" xfId="0" applyNumberFormat="1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center" vertical="top" wrapText="1"/>
    </xf>
    <xf numFmtId="0" fontId="16" fillId="0" borderId="0" xfId="0" applyFont="1" applyFill="1" applyAlignment="1">
      <alignment horizontal="center" vertical="top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top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top" wrapText="1"/>
    </xf>
    <xf numFmtId="0" fontId="22" fillId="0" borderId="6" xfId="0" applyFont="1" applyFill="1" applyBorder="1" applyAlignment="1">
      <alignment horizontal="center" vertical="top" wrapText="1"/>
    </xf>
  </cellXfs>
  <cellStyles count="3">
    <cellStyle name="Данные (только для чтения)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237"/>
  <sheetViews>
    <sheetView tabSelected="1" view="pageBreakPreview" zoomScale="50" zoomScaleSheetLayoutView="50" workbookViewId="0">
      <selection activeCell="G10" sqref="G10:G11"/>
    </sheetView>
  </sheetViews>
  <sheetFormatPr defaultRowHeight="18.75" x14ac:dyDescent="0.3"/>
  <cols>
    <col min="1" max="1" width="13.7109375" style="8" customWidth="1"/>
    <col min="2" max="2" width="77.28515625" style="8" customWidth="1"/>
    <col min="3" max="3" width="15.5703125" style="8" customWidth="1"/>
    <col min="4" max="4" width="15" style="8" customWidth="1"/>
    <col min="5" max="5" width="28" style="8" customWidth="1"/>
    <col min="6" max="6" width="50.140625" style="25" customWidth="1"/>
    <col min="7" max="7" width="34" style="8" customWidth="1"/>
    <col min="8" max="8" width="33" style="8" customWidth="1"/>
    <col min="9" max="9" width="33.140625" style="8" customWidth="1"/>
    <col min="10" max="10" width="31.85546875" style="8" customWidth="1"/>
    <col min="11" max="11" width="36.28515625" style="8" customWidth="1"/>
    <col min="12" max="12" width="33.7109375" style="8" customWidth="1"/>
    <col min="13" max="13" width="31.42578125" style="8" customWidth="1"/>
    <col min="14" max="15" width="33" style="8" customWidth="1"/>
    <col min="16" max="16" width="36" style="8" customWidth="1"/>
    <col min="17" max="17" width="26.5703125" style="8" customWidth="1"/>
    <col min="18" max="18" width="24.140625" style="8" hidden="1" customWidth="1"/>
    <col min="19" max="19" width="45.5703125" style="8" hidden="1" customWidth="1"/>
    <col min="20" max="20" width="27" style="8" customWidth="1"/>
    <col min="21" max="23" width="24.140625" style="8" customWidth="1"/>
    <col min="24" max="24" width="22" style="8" customWidth="1"/>
    <col min="25" max="29" width="26.28515625" style="8" customWidth="1"/>
    <col min="30" max="16384" width="9.140625" style="2"/>
  </cols>
  <sheetData>
    <row r="1" spans="1:29" ht="82.15" customHeight="1" x14ac:dyDescent="0.45">
      <c r="A1" s="3"/>
      <c r="B1" s="17"/>
      <c r="C1" s="17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8"/>
      <c r="O1" s="18"/>
      <c r="P1" s="101" t="s">
        <v>88</v>
      </c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1"/>
    </row>
    <row r="2" spans="1:29" ht="82.15" customHeight="1" x14ac:dyDescent="0.45">
      <c r="A2" s="3"/>
      <c r="B2" s="17"/>
      <c r="C2" s="17"/>
      <c r="D2" s="21"/>
      <c r="E2" s="21"/>
      <c r="F2" s="21"/>
      <c r="G2" s="21"/>
      <c r="H2" s="21"/>
      <c r="I2" s="21"/>
      <c r="J2" s="21"/>
      <c r="K2" s="21"/>
      <c r="L2" s="21"/>
      <c r="M2" s="21"/>
      <c r="N2" s="18"/>
      <c r="O2" s="18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1"/>
    </row>
    <row r="3" spans="1:29" ht="46.9" customHeight="1" x14ac:dyDescent="0.3">
      <c r="A3" s="4"/>
      <c r="B3" s="4"/>
      <c r="C3" s="4"/>
      <c r="D3" s="123" t="s">
        <v>24</v>
      </c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23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</row>
    <row r="4" spans="1:29" ht="75" customHeight="1" x14ac:dyDescent="0.3">
      <c r="A4" s="4"/>
      <c r="B4" s="4"/>
      <c r="C4" s="122" t="s">
        <v>89</v>
      </c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22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</row>
    <row r="5" spans="1:29" ht="24" customHeight="1" x14ac:dyDescent="0.3">
      <c r="A5" s="4"/>
      <c r="B5" s="4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24"/>
      <c r="N5" s="24"/>
      <c r="O5" s="2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</row>
    <row r="6" spans="1:29" ht="41.25" customHeight="1" x14ac:dyDescent="0.3">
      <c r="A6" s="4"/>
      <c r="B6" s="4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5"/>
      <c r="N6" s="5"/>
      <c r="O6" s="5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 spans="1:29" ht="20.25" customHeight="1" x14ac:dyDescent="0.35">
      <c r="A7" s="6"/>
      <c r="B7" s="6"/>
      <c r="C7" s="6"/>
      <c r="D7" s="124"/>
      <c r="E7" s="124"/>
      <c r="F7" s="124"/>
      <c r="G7" s="124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</row>
    <row r="8" spans="1:29" ht="39" customHeight="1" x14ac:dyDescent="0.3">
      <c r="A8" s="87" t="s">
        <v>0</v>
      </c>
      <c r="B8" s="110" t="s">
        <v>6</v>
      </c>
      <c r="C8" s="86" t="s">
        <v>25</v>
      </c>
      <c r="D8" s="86"/>
      <c r="E8" s="86" t="s">
        <v>28</v>
      </c>
      <c r="F8" s="120" t="s">
        <v>31</v>
      </c>
      <c r="G8" s="133"/>
      <c r="H8" s="133"/>
      <c r="I8" s="133"/>
      <c r="J8" s="133"/>
      <c r="K8" s="133"/>
      <c r="L8" s="133"/>
      <c r="M8" s="133"/>
      <c r="N8" s="133"/>
      <c r="O8" s="27"/>
      <c r="P8" s="87" t="s">
        <v>7</v>
      </c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6"/>
    </row>
    <row r="9" spans="1:29" s="1" customFormat="1" ht="37.5" customHeight="1" x14ac:dyDescent="0.25">
      <c r="A9" s="87"/>
      <c r="B9" s="110"/>
      <c r="C9" s="86"/>
      <c r="D9" s="86"/>
      <c r="E9" s="86"/>
      <c r="F9" s="130" t="s">
        <v>3</v>
      </c>
      <c r="G9" s="126" t="s">
        <v>30</v>
      </c>
      <c r="H9" s="127"/>
      <c r="I9" s="127"/>
      <c r="J9" s="127"/>
      <c r="K9" s="127"/>
      <c r="L9" s="127"/>
      <c r="M9" s="127"/>
      <c r="N9" s="127"/>
      <c r="O9" s="28"/>
      <c r="P9" s="86" t="s">
        <v>1</v>
      </c>
      <c r="Q9" s="86" t="s">
        <v>2</v>
      </c>
      <c r="R9" s="29"/>
      <c r="S9" s="29"/>
      <c r="T9" s="86" t="s">
        <v>11</v>
      </c>
      <c r="U9" s="86"/>
      <c r="V9" s="86"/>
      <c r="W9" s="86"/>
      <c r="X9" s="86"/>
      <c r="Y9" s="86"/>
      <c r="Z9" s="86"/>
      <c r="AA9" s="86"/>
      <c r="AB9" s="86"/>
      <c r="AC9" s="12"/>
    </row>
    <row r="10" spans="1:29" s="1" customFormat="1" ht="37.5" customHeight="1" x14ac:dyDescent="0.25">
      <c r="A10" s="87"/>
      <c r="B10" s="110"/>
      <c r="C10" s="86"/>
      <c r="D10" s="86"/>
      <c r="E10" s="86"/>
      <c r="F10" s="131"/>
      <c r="G10" s="128" t="s">
        <v>13</v>
      </c>
      <c r="H10" s="126" t="s">
        <v>29</v>
      </c>
      <c r="I10" s="127"/>
      <c r="J10" s="127"/>
      <c r="K10" s="127"/>
      <c r="L10" s="127"/>
      <c r="M10" s="127"/>
      <c r="N10" s="127"/>
      <c r="O10" s="28"/>
      <c r="P10" s="86"/>
      <c r="Q10" s="86"/>
      <c r="R10" s="29"/>
      <c r="S10" s="29"/>
      <c r="T10" s="88" t="s">
        <v>13</v>
      </c>
      <c r="U10" s="86" t="s">
        <v>29</v>
      </c>
      <c r="V10" s="86"/>
      <c r="W10" s="86"/>
      <c r="X10" s="86"/>
      <c r="Y10" s="86"/>
      <c r="Z10" s="86"/>
      <c r="AA10" s="86"/>
      <c r="AB10" s="86"/>
      <c r="AC10" s="12"/>
    </row>
    <row r="11" spans="1:29" s="1" customFormat="1" ht="233.45" customHeight="1" x14ac:dyDescent="0.25">
      <c r="A11" s="87"/>
      <c r="B11" s="110"/>
      <c r="C11" s="30" t="s">
        <v>26</v>
      </c>
      <c r="D11" s="30" t="s">
        <v>27</v>
      </c>
      <c r="E11" s="86"/>
      <c r="F11" s="132"/>
      <c r="G11" s="129"/>
      <c r="H11" s="30">
        <v>2020</v>
      </c>
      <c r="I11" s="30">
        <v>2021</v>
      </c>
      <c r="J11" s="30">
        <v>2022</v>
      </c>
      <c r="K11" s="30">
        <v>2023</v>
      </c>
      <c r="L11" s="30">
        <v>2024</v>
      </c>
      <c r="M11" s="30">
        <v>2025</v>
      </c>
      <c r="N11" s="30">
        <v>2026</v>
      </c>
      <c r="O11" s="30">
        <v>2027</v>
      </c>
      <c r="P11" s="86"/>
      <c r="Q11" s="86"/>
      <c r="R11" s="29"/>
      <c r="S11" s="29"/>
      <c r="T11" s="88"/>
      <c r="U11" s="30">
        <v>2020</v>
      </c>
      <c r="V11" s="30">
        <v>2021</v>
      </c>
      <c r="W11" s="30">
        <v>2022</v>
      </c>
      <c r="X11" s="30">
        <v>2023</v>
      </c>
      <c r="Y11" s="30">
        <v>2024</v>
      </c>
      <c r="Z11" s="30">
        <v>2025</v>
      </c>
      <c r="AA11" s="30">
        <v>2026</v>
      </c>
      <c r="AB11" s="30">
        <v>2027</v>
      </c>
      <c r="AC11" s="12"/>
    </row>
    <row r="12" spans="1:29" s="1" customFormat="1" ht="32.25" customHeight="1" x14ac:dyDescent="0.25">
      <c r="A12" s="30">
        <v>1</v>
      </c>
      <c r="B12" s="30">
        <v>2</v>
      </c>
      <c r="C12" s="30">
        <v>3</v>
      </c>
      <c r="D12" s="30">
        <v>4</v>
      </c>
      <c r="E12" s="30">
        <v>5</v>
      </c>
      <c r="F12" s="30">
        <v>6</v>
      </c>
      <c r="G12" s="30">
        <v>7</v>
      </c>
      <c r="H12" s="30">
        <v>8</v>
      </c>
      <c r="I12" s="30">
        <v>9</v>
      </c>
      <c r="J12" s="30">
        <v>10</v>
      </c>
      <c r="K12" s="30">
        <v>11</v>
      </c>
      <c r="L12" s="30">
        <v>12</v>
      </c>
      <c r="M12" s="30">
        <v>13</v>
      </c>
      <c r="N12" s="30">
        <v>14</v>
      </c>
      <c r="O12" s="30">
        <v>15</v>
      </c>
      <c r="P12" s="30">
        <v>16</v>
      </c>
      <c r="Q12" s="30">
        <v>17</v>
      </c>
      <c r="R12" s="30">
        <v>18</v>
      </c>
      <c r="S12" s="30">
        <v>19</v>
      </c>
      <c r="T12" s="30">
        <v>18</v>
      </c>
      <c r="U12" s="30">
        <v>19</v>
      </c>
      <c r="V12" s="30">
        <v>20</v>
      </c>
      <c r="W12" s="30">
        <v>21</v>
      </c>
      <c r="X12" s="30">
        <v>22</v>
      </c>
      <c r="Y12" s="30">
        <v>23</v>
      </c>
      <c r="Z12" s="30">
        <v>24</v>
      </c>
      <c r="AA12" s="30">
        <v>25</v>
      </c>
      <c r="AB12" s="30">
        <v>26</v>
      </c>
      <c r="AC12" s="12"/>
    </row>
    <row r="13" spans="1:29" s="1" customFormat="1" ht="84.6" customHeight="1" x14ac:dyDescent="0.25">
      <c r="A13" s="85" t="s">
        <v>84</v>
      </c>
      <c r="B13" s="85"/>
      <c r="C13" s="31">
        <v>2020</v>
      </c>
      <c r="D13" s="31">
        <v>2027</v>
      </c>
      <c r="E13" s="31" t="s">
        <v>5</v>
      </c>
      <c r="F13" s="31" t="s">
        <v>5</v>
      </c>
      <c r="G13" s="31" t="s">
        <v>5</v>
      </c>
      <c r="H13" s="31" t="s">
        <v>5</v>
      </c>
      <c r="I13" s="31" t="s">
        <v>5</v>
      </c>
      <c r="J13" s="31" t="s">
        <v>5</v>
      </c>
      <c r="K13" s="31" t="s">
        <v>5</v>
      </c>
      <c r="L13" s="31" t="s">
        <v>5</v>
      </c>
      <c r="M13" s="31" t="s">
        <v>5</v>
      </c>
      <c r="N13" s="31" t="s">
        <v>5</v>
      </c>
      <c r="O13" s="31" t="s">
        <v>5</v>
      </c>
      <c r="P13" s="32" t="s">
        <v>5</v>
      </c>
      <c r="Q13" s="32" t="s">
        <v>5</v>
      </c>
      <c r="R13" s="32"/>
      <c r="S13" s="32"/>
      <c r="T13" s="32" t="s">
        <v>5</v>
      </c>
      <c r="U13" s="32" t="s">
        <v>5</v>
      </c>
      <c r="V13" s="32" t="s">
        <v>5</v>
      </c>
      <c r="W13" s="32" t="s">
        <v>5</v>
      </c>
      <c r="X13" s="32" t="s">
        <v>5</v>
      </c>
      <c r="Y13" s="32" t="s">
        <v>5</v>
      </c>
      <c r="Z13" s="32" t="s">
        <v>5</v>
      </c>
      <c r="AA13" s="32" t="s">
        <v>5</v>
      </c>
      <c r="AB13" s="32" t="s">
        <v>5</v>
      </c>
      <c r="AC13" s="9"/>
    </row>
    <row r="14" spans="1:29" s="1" customFormat="1" ht="143.44999999999999" customHeight="1" x14ac:dyDescent="0.25">
      <c r="A14" s="85" t="s">
        <v>85</v>
      </c>
      <c r="B14" s="85"/>
      <c r="C14" s="31">
        <v>2020</v>
      </c>
      <c r="D14" s="31">
        <v>2027</v>
      </c>
      <c r="E14" s="31" t="s">
        <v>5</v>
      </c>
      <c r="F14" s="31" t="s">
        <v>5</v>
      </c>
      <c r="G14" s="31" t="s">
        <v>5</v>
      </c>
      <c r="H14" s="31" t="s">
        <v>5</v>
      </c>
      <c r="I14" s="31" t="s">
        <v>5</v>
      </c>
      <c r="J14" s="31" t="s">
        <v>5</v>
      </c>
      <c r="K14" s="31" t="s">
        <v>5</v>
      </c>
      <c r="L14" s="31" t="s">
        <v>5</v>
      </c>
      <c r="M14" s="31" t="s">
        <v>5</v>
      </c>
      <c r="N14" s="31" t="s">
        <v>5</v>
      </c>
      <c r="O14" s="31" t="s">
        <v>5</v>
      </c>
      <c r="P14" s="32" t="s">
        <v>5</v>
      </c>
      <c r="Q14" s="32" t="s">
        <v>5</v>
      </c>
      <c r="R14" s="32"/>
      <c r="S14" s="32"/>
      <c r="T14" s="32" t="s">
        <v>5</v>
      </c>
      <c r="U14" s="32" t="s">
        <v>5</v>
      </c>
      <c r="V14" s="32" t="s">
        <v>5</v>
      </c>
      <c r="W14" s="32" t="s">
        <v>5</v>
      </c>
      <c r="X14" s="32" t="s">
        <v>5</v>
      </c>
      <c r="Y14" s="32" t="s">
        <v>5</v>
      </c>
      <c r="Z14" s="32" t="s">
        <v>5</v>
      </c>
      <c r="AA14" s="32" t="s">
        <v>5</v>
      </c>
      <c r="AB14" s="32" t="s">
        <v>5</v>
      </c>
      <c r="AC14" s="5"/>
    </row>
    <row r="15" spans="1:29" s="1" customFormat="1" ht="53.25" customHeight="1" x14ac:dyDescent="0.25">
      <c r="A15" s="85" t="s">
        <v>83</v>
      </c>
      <c r="B15" s="85"/>
      <c r="C15" s="31">
        <v>2020</v>
      </c>
      <c r="D15" s="31">
        <v>2027</v>
      </c>
      <c r="E15" s="31" t="s">
        <v>5</v>
      </c>
      <c r="F15" s="31" t="s">
        <v>5</v>
      </c>
      <c r="G15" s="31" t="s">
        <v>5</v>
      </c>
      <c r="H15" s="31" t="s">
        <v>5</v>
      </c>
      <c r="I15" s="31" t="s">
        <v>5</v>
      </c>
      <c r="J15" s="31" t="s">
        <v>5</v>
      </c>
      <c r="K15" s="31" t="s">
        <v>5</v>
      </c>
      <c r="L15" s="31" t="s">
        <v>5</v>
      </c>
      <c r="M15" s="31" t="s">
        <v>5</v>
      </c>
      <c r="N15" s="31" t="s">
        <v>5</v>
      </c>
      <c r="O15" s="31" t="s">
        <v>5</v>
      </c>
      <c r="P15" s="32" t="s">
        <v>5</v>
      </c>
      <c r="Q15" s="32" t="s">
        <v>5</v>
      </c>
      <c r="R15" s="32"/>
      <c r="S15" s="32"/>
      <c r="T15" s="32" t="s">
        <v>5</v>
      </c>
      <c r="U15" s="32" t="s">
        <v>5</v>
      </c>
      <c r="V15" s="32" t="s">
        <v>5</v>
      </c>
      <c r="W15" s="32" t="s">
        <v>5</v>
      </c>
      <c r="X15" s="32" t="s">
        <v>5</v>
      </c>
      <c r="Y15" s="32" t="s">
        <v>5</v>
      </c>
      <c r="Z15" s="32" t="s">
        <v>5</v>
      </c>
      <c r="AA15" s="32" t="s">
        <v>5</v>
      </c>
      <c r="AB15" s="32" t="s">
        <v>5</v>
      </c>
      <c r="AC15" s="5"/>
    </row>
    <row r="16" spans="1:29" s="1" customFormat="1" ht="70.5" customHeight="1" x14ac:dyDescent="0.25">
      <c r="A16" s="58">
        <v>1</v>
      </c>
      <c r="B16" s="85" t="s">
        <v>14</v>
      </c>
      <c r="C16" s="58">
        <v>2020</v>
      </c>
      <c r="D16" s="58">
        <v>2027</v>
      </c>
      <c r="E16" s="58" t="s">
        <v>34</v>
      </c>
      <c r="F16" s="33" t="s">
        <v>4</v>
      </c>
      <c r="G16" s="34">
        <f>SUM(G21)</f>
        <v>147949167.32999998</v>
      </c>
      <c r="H16" s="19">
        <f t="shared" ref="H16:N16" si="0">SUM(H21)</f>
        <v>5865353.2999999998</v>
      </c>
      <c r="I16" s="19">
        <f t="shared" si="0"/>
        <v>24277543.289999999</v>
      </c>
      <c r="J16" s="19">
        <f t="shared" si="0"/>
        <v>16653026.640000001</v>
      </c>
      <c r="K16" s="19">
        <f t="shared" si="0"/>
        <v>75167136.700000003</v>
      </c>
      <c r="L16" s="19">
        <f t="shared" si="0"/>
        <v>25986107.400000002</v>
      </c>
      <c r="M16" s="19">
        <f t="shared" si="0"/>
        <v>0</v>
      </c>
      <c r="N16" s="19">
        <f t="shared" si="0"/>
        <v>0</v>
      </c>
      <c r="O16" s="19">
        <f t="shared" ref="O16" si="1">SUM(O21)</f>
        <v>0</v>
      </c>
      <c r="P16" s="87" t="s">
        <v>5</v>
      </c>
      <c r="Q16" s="87" t="s">
        <v>5</v>
      </c>
      <c r="R16" s="32"/>
      <c r="S16" s="32"/>
      <c r="T16" s="87" t="s">
        <v>5</v>
      </c>
      <c r="U16" s="87" t="s">
        <v>5</v>
      </c>
      <c r="V16" s="87" t="s">
        <v>5</v>
      </c>
      <c r="W16" s="87" t="s">
        <v>5</v>
      </c>
      <c r="X16" s="87" t="s">
        <v>5</v>
      </c>
      <c r="Y16" s="87" t="s">
        <v>5</v>
      </c>
      <c r="Z16" s="87" t="s">
        <v>5</v>
      </c>
      <c r="AA16" s="87" t="s">
        <v>5</v>
      </c>
      <c r="AB16" s="87" t="s">
        <v>5</v>
      </c>
      <c r="AC16" s="5"/>
    </row>
    <row r="17" spans="1:29" s="1" customFormat="1" ht="97.5" customHeight="1" x14ac:dyDescent="0.25">
      <c r="A17" s="58"/>
      <c r="B17" s="85"/>
      <c r="C17" s="58"/>
      <c r="D17" s="58"/>
      <c r="E17" s="58"/>
      <c r="F17" s="33" t="s">
        <v>8</v>
      </c>
      <c r="G17" s="19">
        <f>SUM(G22)</f>
        <v>99038586</v>
      </c>
      <c r="H17" s="19">
        <f t="shared" ref="H17:N17" si="2">SUM(H22)</f>
        <v>2234410.6</v>
      </c>
      <c r="I17" s="19">
        <f t="shared" si="2"/>
        <v>16433652.76</v>
      </c>
      <c r="J17" s="19">
        <f t="shared" si="2"/>
        <v>15675552.640000001</v>
      </c>
      <c r="K17" s="19">
        <f t="shared" si="2"/>
        <v>40974450.68</v>
      </c>
      <c r="L17" s="19">
        <f t="shared" si="2"/>
        <v>23720519.32</v>
      </c>
      <c r="M17" s="19">
        <f t="shared" si="2"/>
        <v>0</v>
      </c>
      <c r="N17" s="19">
        <f t="shared" si="2"/>
        <v>0</v>
      </c>
      <c r="O17" s="19">
        <f t="shared" ref="O17" si="3">SUM(O22)</f>
        <v>0</v>
      </c>
      <c r="P17" s="87"/>
      <c r="Q17" s="87"/>
      <c r="R17" s="32"/>
      <c r="S17" s="32"/>
      <c r="T17" s="87"/>
      <c r="U17" s="87"/>
      <c r="V17" s="87"/>
      <c r="W17" s="87"/>
      <c r="X17" s="87"/>
      <c r="Y17" s="87"/>
      <c r="Z17" s="87"/>
      <c r="AA17" s="87"/>
      <c r="AB17" s="87"/>
      <c r="AC17" s="5"/>
    </row>
    <row r="18" spans="1:29" s="1" customFormat="1" ht="90" customHeight="1" x14ac:dyDescent="0.25">
      <c r="A18" s="58"/>
      <c r="B18" s="85"/>
      <c r="C18" s="58"/>
      <c r="D18" s="58"/>
      <c r="E18" s="58"/>
      <c r="F18" s="33" t="s">
        <v>9</v>
      </c>
      <c r="G18" s="19">
        <f>SUM(G23)</f>
        <v>35446895.530000001</v>
      </c>
      <c r="H18" s="19">
        <f t="shared" ref="H18:N18" si="4">SUM(H23)</f>
        <v>0</v>
      </c>
      <c r="I18" s="19">
        <f t="shared" si="4"/>
        <v>6086895.5300000003</v>
      </c>
      <c r="J18" s="19">
        <f t="shared" si="4"/>
        <v>60000</v>
      </c>
      <c r="K18" s="19">
        <f t="shared" si="4"/>
        <v>29000000</v>
      </c>
      <c r="L18" s="19">
        <f t="shared" si="4"/>
        <v>300000</v>
      </c>
      <c r="M18" s="19">
        <f t="shared" si="4"/>
        <v>0</v>
      </c>
      <c r="N18" s="19">
        <f t="shared" si="4"/>
        <v>0</v>
      </c>
      <c r="O18" s="19">
        <f t="shared" ref="O18" si="5">SUM(O23)</f>
        <v>0</v>
      </c>
      <c r="P18" s="87"/>
      <c r="Q18" s="87"/>
      <c r="R18" s="32"/>
      <c r="S18" s="32"/>
      <c r="T18" s="87"/>
      <c r="U18" s="87"/>
      <c r="V18" s="87"/>
      <c r="W18" s="87"/>
      <c r="X18" s="87"/>
      <c r="Y18" s="87"/>
      <c r="Z18" s="87"/>
      <c r="AA18" s="87"/>
      <c r="AB18" s="87"/>
      <c r="AC18" s="5"/>
    </row>
    <row r="19" spans="1:29" s="1" customFormat="1" ht="91.5" customHeight="1" x14ac:dyDescent="0.25">
      <c r="A19" s="58"/>
      <c r="B19" s="85"/>
      <c r="C19" s="58"/>
      <c r="D19" s="58"/>
      <c r="E19" s="58"/>
      <c r="F19" s="33" t="s">
        <v>10</v>
      </c>
      <c r="G19" s="19">
        <f>SUM(G24)</f>
        <v>13463685.799999999</v>
      </c>
      <c r="H19" s="19">
        <f t="shared" ref="H19:N19" si="6">SUM(H24)</f>
        <v>3630942.7</v>
      </c>
      <c r="I19" s="19">
        <f t="shared" si="6"/>
        <v>1756995</v>
      </c>
      <c r="J19" s="19">
        <f t="shared" si="6"/>
        <v>917474</v>
      </c>
      <c r="K19" s="19">
        <f t="shared" si="6"/>
        <v>5192686.0199999996</v>
      </c>
      <c r="L19" s="19">
        <f t="shared" si="6"/>
        <v>1965588.08</v>
      </c>
      <c r="M19" s="19">
        <f t="shared" si="6"/>
        <v>0</v>
      </c>
      <c r="N19" s="19">
        <f t="shared" si="6"/>
        <v>0</v>
      </c>
      <c r="O19" s="19">
        <f t="shared" ref="O19" si="7">SUM(O24)</f>
        <v>0</v>
      </c>
      <c r="P19" s="87"/>
      <c r="Q19" s="87"/>
      <c r="R19" s="32"/>
      <c r="S19" s="32"/>
      <c r="T19" s="87"/>
      <c r="U19" s="87"/>
      <c r="V19" s="87"/>
      <c r="W19" s="87"/>
      <c r="X19" s="87"/>
      <c r="Y19" s="87"/>
      <c r="Z19" s="87"/>
      <c r="AA19" s="87"/>
      <c r="AB19" s="87"/>
      <c r="AC19" s="5"/>
    </row>
    <row r="20" spans="1:29" s="1" customFormat="1" ht="68.25" customHeight="1" x14ac:dyDescent="0.25">
      <c r="A20" s="58"/>
      <c r="B20" s="85"/>
      <c r="C20" s="58"/>
      <c r="D20" s="58"/>
      <c r="E20" s="58"/>
      <c r="F20" s="33" t="s">
        <v>22</v>
      </c>
      <c r="G20" s="19">
        <f>SUM(G25)</f>
        <v>0</v>
      </c>
      <c r="H20" s="19">
        <f t="shared" ref="H20:N20" si="8">SUM(H25)</f>
        <v>0</v>
      </c>
      <c r="I20" s="19">
        <f t="shared" si="8"/>
        <v>0</v>
      </c>
      <c r="J20" s="19">
        <f t="shared" si="8"/>
        <v>0</v>
      </c>
      <c r="K20" s="19">
        <f t="shared" si="8"/>
        <v>0</v>
      </c>
      <c r="L20" s="19">
        <f t="shared" si="8"/>
        <v>0</v>
      </c>
      <c r="M20" s="19">
        <f t="shared" si="8"/>
        <v>0</v>
      </c>
      <c r="N20" s="19">
        <f t="shared" si="8"/>
        <v>0</v>
      </c>
      <c r="O20" s="19">
        <f t="shared" ref="O20" si="9">SUM(O25)</f>
        <v>0</v>
      </c>
      <c r="P20" s="87"/>
      <c r="Q20" s="87"/>
      <c r="R20" s="32"/>
      <c r="S20" s="32"/>
      <c r="T20" s="87"/>
      <c r="U20" s="87"/>
      <c r="V20" s="87"/>
      <c r="W20" s="87"/>
      <c r="X20" s="87"/>
      <c r="Y20" s="87"/>
      <c r="Z20" s="87"/>
      <c r="AA20" s="87"/>
      <c r="AB20" s="87"/>
      <c r="AC20" s="5"/>
    </row>
    <row r="21" spans="1:29" s="1" customFormat="1" ht="66" customHeight="1" x14ac:dyDescent="0.25">
      <c r="A21" s="84" t="s">
        <v>33</v>
      </c>
      <c r="B21" s="85" t="s">
        <v>15</v>
      </c>
      <c r="C21" s="58">
        <v>2020</v>
      </c>
      <c r="D21" s="62">
        <v>2027</v>
      </c>
      <c r="E21" s="58" t="s">
        <v>34</v>
      </c>
      <c r="F21" s="33" t="s">
        <v>4</v>
      </c>
      <c r="G21" s="34">
        <f>G28+G33+G38+G43+G48+G53+G58+G63+G68+G73</f>
        <v>147949167.32999998</v>
      </c>
      <c r="H21" s="34">
        <f t="shared" ref="H21:N21" si="10">H28+H33+H38+H43+H48+H53+H58+H63+H68+H73</f>
        <v>5865353.2999999998</v>
      </c>
      <c r="I21" s="34">
        <f t="shared" si="10"/>
        <v>24277543.289999999</v>
      </c>
      <c r="J21" s="34">
        <f t="shared" si="10"/>
        <v>16653026.640000001</v>
      </c>
      <c r="K21" s="34">
        <f t="shared" si="10"/>
        <v>75167136.700000003</v>
      </c>
      <c r="L21" s="34">
        <f t="shared" si="10"/>
        <v>25986107.400000002</v>
      </c>
      <c r="M21" s="34">
        <f t="shared" si="10"/>
        <v>0</v>
      </c>
      <c r="N21" s="34">
        <f t="shared" si="10"/>
        <v>0</v>
      </c>
      <c r="O21" s="34">
        <f>O28+O33+O38+O43+O48+O53+O58+O63+O68+O73</f>
        <v>0</v>
      </c>
      <c r="P21" s="87" t="s">
        <v>5</v>
      </c>
      <c r="Q21" s="87" t="s">
        <v>5</v>
      </c>
      <c r="R21" s="87" t="s">
        <v>5</v>
      </c>
      <c r="S21" s="87" t="s">
        <v>5</v>
      </c>
      <c r="T21" s="87" t="s">
        <v>5</v>
      </c>
      <c r="U21" s="87" t="s">
        <v>5</v>
      </c>
      <c r="V21" s="87" t="s">
        <v>5</v>
      </c>
      <c r="W21" s="87" t="s">
        <v>5</v>
      </c>
      <c r="X21" s="113" t="s">
        <v>5</v>
      </c>
      <c r="Y21" s="113" t="s">
        <v>5</v>
      </c>
      <c r="Z21" s="113" t="s">
        <v>5</v>
      </c>
      <c r="AA21" s="113" t="s">
        <v>5</v>
      </c>
      <c r="AB21" s="113" t="s">
        <v>5</v>
      </c>
      <c r="AC21" s="13"/>
    </row>
    <row r="22" spans="1:29" s="1" customFormat="1" ht="81" customHeight="1" x14ac:dyDescent="0.25">
      <c r="A22" s="84"/>
      <c r="B22" s="85"/>
      <c r="C22" s="58"/>
      <c r="D22" s="62"/>
      <c r="E22" s="58"/>
      <c r="F22" s="33" t="s">
        <v>8</v>
      </c>
      <c r="G22" s="34">
        <f>G29+G34+G39+G44+G49+G54+G59+G64+G69+G74</f>
        <v>99038586</v>
      </c>
      <c r="H22" s="34">
        <f t="shared" ref="H22:N22" si="11">H29+H34+H39+H44+H49+H54+H59+H64+H69+H74</f>
        <v>2234410.6</v>
      </c>
      <c r="I22" s="34">
        <f t="shared" si="11"/>
        <v>16433652.76</v>
      </c>
      <c r="J22" s="34">
        <f t="shared" si="11"/>
        <v>15675552.640000001</v>
      </c>
      <c r="K22" s="34">
        <f t="shared" si="11"/>
        <v>40974450.68</v>
      </c>
      <c r="L22" s="34">
        <f t="shared" si="11"/>
        <v>23720519.32</v>
      </c>
      <c r="M22" s="34">
        <f t="shared" si="11"/>
        <v>0</v>
      </c>
      <c r="N22" s="34">
        <f t="shared" si="11"/>
        <v>0</v>
      </c>
      <c r="O22" s="34">
        <f>O29+O34+O39+O44+O49+O54+O59+O64+O69+O74</f>
        <v>0</v>
      </c>
      <c r="P22" s="87"/>
      <c r="Q22" s="87"/>
      <c r="R22" s="87"/>
      <c r="S22" s="87"/>
      <c r="T22" s="87"/>
      <c r="U22" s="87"/>
      <c r="V22" s="87"/>
      <c r="W22" s="87"/>
      <c r="X22" s="113"/>
      <c r="Y22" s="113"/>
      <c r="Z22" s="113"/>
      <c r="AA22" s="113"/>
      <c r="AB22" s="113"/>
      <c r="AC22" s="13"/>
    </row>
    <row r="23" spans="1:29" s="1" customFormat="1" ht="56.25" customHeight="1" x14ac:dyDescent="0.25">
      <c r="A23" s="84"/>
      <c r="B23" s="85"/>
      <c r="C23" s="58"/>
      <c r="D23" s="62"/>
      <c r="E23" s="58"/>
      <c r="F23" s="33" t="s">
        <v>9</v>
      </c>
      <c r="G23" s="34">
        <f>G30+G35+G40+G45+G50+G55+G60+G65+G70+G75</f>
        <v>35446895.530000001</v>
      </c>
      <c r="H23" s="34">
        <f t="shared" ref="H23:N25" si="12">H30+H35+H40+H45+H50+H55+H60+H65+H70+H75</f>
        <v>0</v>
      </c>
      <c r="I23" s="34">
        <f t="shared" si="12"/>
        <v>6086895.5300000003</v>
      </c>
      <c r="J23" s="34">
        <f t="shared" si="12"/>
        <v>60000</v>
      </c>
      <c r="K23" s="34">
        <f t="shared" si="12"/>
        <v>29000000</v>
      </c>
      <c r="L23" s="34">
        <f t="shared" si="12"/>
        <v>300000</v>
      </c>
      <c r="M23" s="34">
        <f t="shared" si="12"/>
        <v>0</v>
      </c>
      <c r="N23" s="34">
        <f t="shared" si="12"/>
        <v>0</v>
      </c>
      <c r="O23" s="34">
        <f>O30+O35+O40+O45+O50+O55+O60+O65+O70+O75</f>
        <v>0</v>
      </c>
      <c r="P23" s="87"/>
      <c r="Q23" s="87"/>
      <c r="R23" s="87"/>
      <c r="S23" s="87"/>
      <c r="T23" s="87"/>
      <c r="U23" s="87"/>
      <c r="V23" s="87"/>
      <c r="W23" s="87"/>
      <c r="X23" s="113"/>
      <c r="Y23" s="113"/>
      <c r="Z23" s="113"/>
      <c r="AA23" s="113"/>
      <c r="AB23" s="113"/>
      <c r="AC23" s="13"/>
    </row>
    <row r="24" spans="1:29" s="1" customFormat="1" ht="80.25" customHeight="1" x14ac:dyDescent="0.25">
      <c r="A24" s="84"/>
      <c r="B24" s="85"/>
      <c r="C24" s="58"/>
      <c r="D24" s="62"/>
      <c r="E24" s="58"/>
      <c r="F24" s="33" t="s">
        <v>10</v>
      </c>
      <c r="G24" s="34">
        <f>G31+G36+G41+G46+G51+G56+G61+G66+G71+G76</f>
        <v>13463685.799999999</v>
      </c>
      <c r="H24" s="34">
        <f t="shared" si="12"/>
        <v>3630942.7</v>
      </c>
      <c r="I24" s="34">
        <f t="shared" si="12"/>
        <v>1756995</v>
      </c>
      <c r="J24" s="34">
        <f t="shared" si="12"/>
        <v>917474</v>
      </c>
      <c r="K24" s="34">
        <f t="shared" si="12"/>
        <v>5192686.0199999996</v>
      </c>
      <c r="L24" s="34">
        <f t="shared" si="12"/>
        <v>1965588.08</v>
      </c>
      <c r="M24" s="34">
        <f t="shared" si="12"/>
        <v>0</v>
      </c>
      <c r="N24" s="34">
        <f t="shared" si="12"/>
        <v>0</v>
      </c>
      <c r="O24" s="34">
        <f>O31+O36+O41+O46+O51+O56+O61+O66+O71+O76</f>
        <v>0</v>
      </c>
      <c r="P24" s="87"/>
      <c r="Q24" s="87"/>
      <c r="R24" s="87"/>
      <c r="S24" s="87"/>
      <c r="T24" s="87"/>
      <c r="U24" s="87"/>
      <c r="V24" s="87"/>
      <c r="W24" s="87"/>
      <c r="X24" s="113"/>
      <c r="Y24" s="113"/>
      <c r="Z24" s="113"/>
      <c r="AA24" s="113"/>
      <c r="AB24" s="113"/>
      <c r="AC24" s="13"/>
    </row>
    <row r="25" spans="1:29" s="1" customFormat="1" ht="67.900000000000006" customHeight="1" x14ac:dyDescent="0.25">
      <c r="A25" s="84"/>
      <c r="B25" s="85"/>
      <c r="C25" s="58"/>
      <c r="D25" s="62"/>
      <c r="E25" s="58"/>
      <c r="F25" s="33" t="s">
        <v>22</v>
      </c>
      <c r="G25" s="34">
        <f>G32+G37+G42+G47+G52+G57+G62+G67+G72+G77</f>
        <v>0</v>
      </c>
      <c r="H25" s="34">
        <f t="shared" si="12"/>
        <v>0</v>
      </c>
      <c r="I25" s="34">
        <f t="shared" si="12"/>
        <v>0</v>
      </c>
      <c r="J25" s="34">
        <f t="shared" si="12"/>
        <v>0</v>
      </c>
      <c r="K25" s="34">
        <f t="shared" si="12"/>
        <v>0</v>
      </c>
      <c r="L25" s="34">
        <f t="shared" si="12"/>
        <v>0</v>
      </c>
      <c r="M25" s="34">
        <f t="shared" si="12"/>
        <v>0</v>
      </c>
      <c r="N25" s="34">
        <f t="shared" si="12"/>
        <v>0</v>
      </c>
      <c r="O25" s="34">
        <f>O32+O37+O42+O47+O52+O57+O62+O67+O72+O77</f>
        <v>0</v>
      </c>
      <c r="P25" s="87"/>
      <c r="Q25" s="87"/>
      <c r="R25" s="87"/>
      <c r="S25" s="87"/>
      <c r="T25" s="87"/>
      <c r="U25" s="87"/>
      <c r="V25" s="87"/>
      <c r="W25" s="87"/>
      <c r="X25" s="113"/>
      <c r="Y25" s="113"/>
      <c r="Z25" s="113"/>
      <c r="AA25" s="113"/>
      <c r="AB25" s="113"/>
      <c r="AC25" s="13"/>
    </row>
    <row r="26" spans="1:29" s="1" customFormat="1" ht="1.9" customHeight="1" x14ac:dyDescent="0.25">
      <c r="A26" s="84" t="s">
        <v>55</v>
      </c>
      <c r="B26" s="85" t="s">
        <v>56</v>
      </c>
      <c r="C26" s="58">
        <v>2020</v>
      </c>
      <c r="D26" s="62">
        <v>2027</v>
      </c>
      <c r="E26" s="35"/>
      <c r="F26" s="33" t="s">
        <v>4</v>
      </c>
      <c r="G26" s="34">
        <f t="shared" ref="G26:G85" si="13">SUM(H26:O26)</f>
        <v>0</v>
      </c>
      <c r="H26" s="19"/>
      <c r="I26" s="19"/>
      <c r="J26" s="19"/>
      <c r="K26" s="19"/>
      <c r="L26" s="19"/>
      <c r="M26" s="19"/>
      <c r="N26" s="19"/>
      <c r="O26" s="19"/>
      <c r="P26" s="78" t="s">
        <v>46</v>
      </c>
      <c r="Q26" s="57" t="s">
        <v>19</v>
      </c>
      <c r="R26" s="57"/>
      <c r="S26" s="57"/>
      <c r="T26" s="57">
        <v>45.5</v>
      </c>
      <c r="U26" s="57" t="s">
        <v>47</v>
      </c>
      <c r="V26" s="57" t="s">
        <v>48</v>
      </c>
      <c r="W26" s="57" t="s">
        <v>49</v>
      </c>
      <c r="X26" s="112" t="s">
        <v>50</v>
      </c>
      <c r="Y26" s="112" t="s">
        <v>51</v>
      </c>
      <c r="Z26" s="112" t="s">
        <v>52</v>
      </c>
      <c r="AA26" s="112" t="s">
        <v>53</v>
      </c>
      <c r="AB26" s="112" t="s">
        <v>87</v>
      </c>
      <c r="AC26" s="14"/>
    </row>
    <row r="27" spans="1:29" s="1" customFormat="1" ht="1.9" customHeight="1" x14ac:dyDescent="0.25">
      <c r="A27" s="84"/>
      <c r="B27" s="85"/>
      <c r="C27" s="58"/>
      <c r="D27" s="62"/>
      <c r="E27" s="35"/>
      <c r="F27" s="33"/>
      <c r="G27" s="34">
        <f t="shared" si="13"/>
        <v>0</v>
      </c>
      <c r="H27" s="19"/>
      <c r="I27" s="19"/>
      <c r="J27" s="19"/>
      <c r="K27" s="19"/>
      <c r="L27" s="19"/>
      <c r="M27" s="19"/>
      <c r="N27" s="19"/>
      <c r="O27" s="19"/>
      <c r="P27" s="79"/>
      <c r="Q27" s="57"/>
      <c r="R27" s="57"/>
      <c r="S27" s="57"/>
      <c r="T27" s="57"/>
      <c r="U27" s="57"/>
      <c r="V27" s="57"/>
      <c r="W27" s="57"/>
      <c r="X27" s="112"/>
      <c r="Y27" s="112"/>
      <c r="Z27" s="112"/>
      <c r="AA27" s="112"/>
      <c r="AB27" s="112"/>
      <c r="AC27" s="14"/>
    </row>
    <row r="28" spans="1:29" s="1" customFormat="1" ht="66" customHeight="1" x14ac:dyDescent="0.25">
      <c r="A28" s="84"/>
      <c r="B28" s="85"/>
      <c r="C28" s="58"/>
      <c r="D28" s="62"/>
      <c r="E28" s="62" t="s">
        <v>32</v>
      </c>
      <c r="F28" s="33" t="s">
        <v>4</v>
      </c>
      <c r="G28" s="34">
        <f>H28+I28+J28+K28+L28+M28+N28+O28</f>
        <v>25588347.049999997</v>
      </c>
      <c r="H28" s="19">
        <f>SUM(H29:H32)</f>
        <v>3823334.95</v>
      </c>
      <c r="I28" s="19">
        <f>SUM(I29:I32)</f>
        <v>5003528.66</v>
      </c>
      <c r="J28" s="19">
        <f t="shared" ref="J28:N28" si="14">SUM(J29:J32)</f>
        <v>10058655.039999999</v>
      </c>
      <c r="K28" s="19">
        <f t="shared" si="14"/>
        <v>4097752.4</v>
      </c>
      <c r="L28" s="19">
        <f t="shared" si="14"/>
        <v>2605076</v>
      </c>
      <c r="M28" s="19">
        <f t="shared" si="14"/>
        <v>0</v>
      </c>
      <c r="N28" s="19">
        <f t="shared" si="14"/>
        <v>0</v>
      </c>
      <c r="O28" s="19">
        <f t="shared" ref="O28" si="15">SUM(O29:O32)</f>
        <v>0</v>
      </c>
      <c r="P28" s="79"/>
      <c r="Q28" s="57"/>
      <c r="R28" s="57"/>
      <c r="S28" s="57"/>
      <c r="T28" s="57"/>
      <c r="U28" s="57"/>
      <c r="V28" s="57"/>
      <c r="W28" s="57"/>
      <c r="X28" s="112"/>
      <c r="Y28" s="112"/>
      <c r="Z28" s="112"/>
      <c r="AA28" s="112"/>
      <c r="AB28" s="112"/>
      <c r="AC28" s="14"/>
    </row>
    <row r="29" spans="1:29" s="1" customFormat="1" ht="72.75" customHeight="1" x14ac:dyDescent="0.25">
      <c r="A29" s="84"/>
      <c r="B29" s="85"/>
      <c r="C29" s="58"/>
      <c r="D29" s="62"/>
      <c r="E29" s="62"/>
      <c r="F29" s="33" t="s">
        <v>8</v>
      </c>
      <c r="G29" s="34">
        <f>H29+I29+J29+K29+L29+M29+N29+O29</f>
        <v>19608504.699999999</v>
      </c>
      <c r="H29" s="19">
        <v>1211984.6000000001</v>
      </c>
      <c r="I29" s="19">
        <v>4478128.66</v>
      </c>
      <c r="J29" s="19">
        <v>10058655.039999999</v>
      </c>
      <c r="K29" s="19">
        <v>1606963.4</v>
      </c>
      <c r="L29" s="19">
        <v>2252773</v>
      </c>
      <c r="M29" s="19">
        <v>0</v>
      </c>
      <c r="N29" s="19">
        <v>0</v>
      </c>
      <c r="O29" s="19">
        <v>0</v>
      </c>
      <c r="P29" s="79"/>
      <c r="Q29" s="57"/>
      <c r="R29" s="57"/>
      <c r="S29" s="57"/>
      <c r="T29" s="57"/>
      <c r="U29" s="57"/>
      <c r="V29" s="57"/>
      <c r="W29" s="57"/>
      <c r="X29" s="112"/>
      <c r="Y29" s="112"/>
      <c r="Z29" s="112"/>
      <c r="AA29" s="112"/>
      <c r="AB29" s="112"/>
      <c r="AC29" s="14"/>
    </row>
    <row r="30" spans="1:29" s="1" customFormat="1" ht="66.599999999999994" customHeight="1" x14ac:dyDescent="0.25">
      <c r="A30" s="84"/>
      <c r="B30" s="85"/>
      <c r="C30" s="58"/>
      <c r="D30" s="62"/>
      <c r="E30" s="62"/>
      <c r="F30" s="33" t="s">
        <v>9</v>
      </c>
      <c r="G30" s="34">
        <f t="shared" ref="G30:G32" si="16">H30+I30+J30+K30+L30+M30+N30+O30</f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79"/>
      <c r="Q30" s="57"/>
      <c r="R30" s="57"/>
      <c r="S30" s="57"/>
      <c r="T30" s="57"/>
      <c r="U30" s="57"/>
      <c r="V30" s="57"/>
      <c r="W30" s="57"/>
      <c r="X30" s="112"/>
      <c r="Y30" s="112"/>
      <c r="Z30" s="112"/>
      <c r="AA30" s="112"/>
      <c r="AB30" s="112"/>
      <c r="AC30" s="14"/>
    </row>
    <row r="31" spans="1:29" s="1" customFormat="1" ht="75" customHeight="1" x14ac:dyDescent="0.25">
      <c r="A31" s="84"/>
      <c r="B31" s="85"/>
      <c r="C31" s="58"/>
      <c r="D31" s="62"/>
      <c r="E31" s="62"/>
      <c r="F31" s="33" t="s">
        <v>10</v>
      </c>
      <c r="G31" s="34">
        <f t="shared" si="16"/>
        <v>5979842.3499999996</v>
      </c>
      <c r="H31" s="19">
        <v>2611350.35</v>
      </c>
      <c r="I31" s="19">
        <v>525400</v>
      </c>
      <c r="J31" s="19">
        <v>0</v>
      </c>
      <c r="K31" s="19">
        <v>2490789</v>
      </c>
      <c r="L31" s="19">
        <v>352303</v>
      </c>
      <c r="M31" s="19">
        <v>0</v>
      </c>
      <c r="N31" s="19">
        <v>0</v>
      </c>
      <c r="O31" s="19">
        <v>0</v>
      </c>
      <c r="P31" s="79"/>
      <c r="Q31" s="57"/>
      <c r="R31" s="57"/>
      <c r="S31" s="57"/>
      <c r="T31" s="57"/>
      <c r="U31" s="57"/>
      <c r="V31" s="57"/>
      <c r="W31" s="57"/>
      <c r="X31" s="112"/>
      <c r="Y31" s="112"/>
      <c r="Z31" s="112"/>
      <c r="AA31" s="112"/>
      <c r="AB31" s="112"/>
      <c r="AC31" s="14"/>
    </row>
    <row r="32" spans="1:29" s="1" customFormat="1" ht="75" customHeight="1" x14ac:dyDescent="0.25">
      <c r="A32" s="84"/>
      <c r="B32" s="85"/>
      <c r="C32" s="58"/>
      <c r="D32" s="62"/>
      <c r="E32" s="62"/>
      <c r="F32" s="33" t="s">
        <v>22</v>
      </c>
      <c r="G32" s="34">
        <f t="shared" si="16"/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80"/>
      <c r="Q32" s="57"/>
      <c r="R32" s="57"/>
      <c r="S32" s="57"/>
      <c r="T32" s="57"/>
      <c r="U32" s="57"/>
      <c r="V32" s="57"/>
      <c r="W32" s="57"/>
      <c r="X32" s="112"/>
      <c r="Y32" s="112"/>
      <c r="Z32" s="112"/>
      <c r="AA32" s="112"/>
      <c r="AB32" s="112"/>
      <c r="AC32" s="14"/>
    </row>
    <row r="33" spans="1:29" s="1" customFormat="1" ht="72.75" customHeight="1" x14ac:dyDescent="0.25">
      <c r="A33" s="84" t="s">
        <v>35</v>
      </c>
      <c r="B33" s="85" t="s">
        <v>43</v>
      </c>
      <c r="C33" s="58">
        <v>2020</v>
      </c>
      <c r="D33" s="72">
        <v>2027</v>
      </c>
      <c r="E33" s="62" t="s">
        <v>32</v>
      </c>
      <c r="F33" s="33" t="s">
        <v>4</v>
      </c>
      <c r="G33" s="34">
        <f t="shared" ref="G33:G77" si="17">H33+I33+J33+K33+L33+M33+N33+O33</f>
        <v>5306693.4399999995</v>
      </c>
      <c r="H33" s="19">
        <f>SUM(H34:H37)</f>
        <v>1239010</v>
      </c>
      <c r="I33" s="19">
        <f t="shared" ref="I33:N33" si="18">SUM(I34:I37)</f>
        <v>669229</v>
      </c>
      <c r="J33" s="19">
        <f t="shared" si="18"/>
        <v>1082325</v>
      </c>
      <c r="K33" s="19">
        <f t="shared" si="18"/>
        <v>1103272</v>
      </c>
      <c r="L33" s="19">
        <f t="shared" si="18"/>
        <v>1212857.44</v>
      </c>
      <c r="M33" s="19">
        <f t="shared" si="18"/>
        <v>0</v>
      </c>
      <c r="N33" s="19">
        <f t="shared" si="18"/>
        <v>0</v>
      </c>
      <c r="O33" s="19">
        <f t="shared" ref="O33" si="19">SUM(O34:O37)</f>
        <v>0</v>
      </c>
      <c r="P33" s="75" t="s">
        <v>20</v>
      </c>
      <c r="Q33" s="57" t="s">
        <v>58</v>
      </c>
      <c r="R33" s="36"/>
      <c r="S33" s="36"/>
      <c r="T33" s="57">
        <v>205</v>
      </c>
      <c r="U33" s="57">
        <v>175</v>
      </c>
      <c r="V33" s="57">
        <v>180</v>
      </c>
      <c r="W33" s="57">
        <v>185</v>
      </c>
      <c r="X33" s="57">
        <v>190</v>
      </c>
      <c r="Y33" s="57">
        <v>193</v>
      </c>
      <c r="Z33" s="57">
        <v>196</v>
      </c>
      <c r="AA33" s="57">
        <v>200</v>
      </c>
      <c r="AB33" s="57">
        <v>205</v>
      </c>
      <c r="AC33" s="5"/>
    </row>
    <row r="34" spans="1:29" s="1" customFormat="1" ht="63" customHeight="1" x14ac:dyDescent="0.25">
      <c r="A34" s="84"/>
      <c r="B34" s="85"/>
      <c r="C34" s="58"/>
      <c r="D34" s="73"/>
      <c r="E34" s="62"/>
      <c r="F34" s="33" t="s">
        <v>8</v>
      </c>
      <c r="G34" s="34">
        <f t="shared" si="17"/>
        <v>2656962</v>
      </c>
      <c r="H34" s="19">
        <v>676993</v>
      </c>
      <c r="I34" s="19">
        <v>119194</v>
      </c>
      <c r="J34" s="19">
        <v>637115</v>
      </c>
      <c r="K34" s="19">
        <v>795660</v>
      </c>
      <c r="L34" s="19">
        <v>428000</v>
      </c>
      <c r="M34" s="19">
        <v>0</v>
      </c>
      <c r="N34" s="19">
        <v>0</v>
      </c>
      <c r="O34" s="19">
        <v>0</v>
      </c>
      <c r="P34" s="75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"/>
    </row>
    <row r="35" spans="1:29" s="1" customFormat="1" ht="73.5" customHeight="1" x14ac:dyDescent="0.25">
      <c r="A35" s="84"/>
      <c r="B35" s="85"/>
      <c r="C35" s="58"/>
      <c r="D35" s="73"/>
      <c r="E35" s="62"/>
      <c r="F35" s="33" t="s">
        <v>9</v>
      </c>
      <c r="G35" s="34">
        <f t="shared" si="17"/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75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"/>
    </row>
    <row r="36" spans="1:29" s="1" customFormat="1" ht="81.599999999999994" customHeight="1" x14ac:dyDescent="0.25">
      <c r="A36" s="84"/>
      <c r="B36" s="85"/>
      <c r="C36" s="58"/>
      <c r="D36" s="73"/>
      <c r="E36" s="62"/>
      <c r="F36" s="33" t="s">
        <v>10</v>
      </c>
      <c r="G36" s="34">
        <f t="shared" si="17"/>
        <v>2649731.44</v>
      </c>
      <c r="H36" s="19">
        <v>562017</v>
      </c>
      <c r="I36" s="19">
        <v>550035</v>
      </c>
      <c r="J36" s="19">
        <v>445210</v>
      </c>
      <c r="K36" s="19">
        <v>307612</v>
      </c>
      <c r="L36" s="19">
        <v>784857.44</v>
      </c>
      <c r="M36" s="19">
        <v>0</v>
      </c>
      <c r="N36" s="19">
        <v>0</v>
      </c>
      <c r="O36" s="19">
        <v>0</v>
      </c>
      <c r="P36" s="75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"/>
    </row>
    <row r="37" spans="1:29" s="1" customFormat="1" ht="69.599999999999994" customHeight="1" x14ac:dyDescent="0.25">
      <c r="A37" s="84"/>
      <c r="B37" s="85"/>
      <c r="C37" s="58"/>
      <c r="D37" s="74"/>
      <c r="E37" s="62"/>
      <c r="F37" s="33" t="s">
        <v>22</v>
      </c>
      <c r="G37" s="34">
        <f t="shared" si="17"/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75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"/>
    </row>
    <row r="38" spans="1:29" s="1" customFormat="1" ht="94.15" customHeight="1" x14ac:dyDescent="0.25">
      <c r="A38" s="84" t="s">
        <v>36</v>
      </c>
      <c r="B38" s="85" t="s">
        <v>40</v>
      </c>
      <c r="C38" s="58">
        <v>2020</v>
      </c>
      <c r="D38" s="72">
        <v>2027</v>
      </c>
      <c r="E38" s="62" t="s">
        <v>32</v>
      </c>
      <c r="F38" s="33" t="s">
        <v>4</v>
      </c>
      <c r="G38" s="34">
        <f t="shared" si="17"/>
        <v>15752310.029999999</v>
      </c>
      <c r="H38" s="19">
        <f>SUM(H39:H42)</f>
        <v>803008.35</v>
      </c>
      <c r="I38" s="19">
        <f t="shared" ref="I38:N38" si="20">SUM(I39:I42)</f>
        <v>2239494</v>
      </c>
      <c r="J38" s="19">
        <f t="shared" si="20"/>
        <v>904499</v>
      </c>
      <c r="K38" s="19">
        <f t="shared" si="20"/>
        <v>8370861.0199999996</v>
      </c>
      <c r="L38" s="19">
        <f t="shared" si="20"/>
        <v>3434447.66</v>
      </c>
      <c r="M38" s="19">
        <f t="shared" si="20"/>
        <v>0</v>
      </c>
      <c r="N38" s="19">
        <f t="shared" si="20"/>
        <v>0</v>
      </c>
      <c r="O38" s="19">
        <f t="shared" ref="O38" si="21">SUM(O39:O42)</f>
        <v>0</v>
      </c>
      <c r="P38" s="75" t="s">
        <v>45</v>
      </c>
      <c r="Q38" s="57" t="s">
        <v>54</v>
      </c>
      <c r="R38" s="57"/>
      <c r="S38" s="57"/>
      <c r="T38" s="57">
        <v>5223</v>
      </c>
      <c r="U38" s="57">
        <v>4523</v>
      </c>
      <c r="V38" s="57">
        <v>4623</v>
      </c>
      <c r="W38" s="57">
        <v>4723</v>
      </c>
      <c r="X38" s="57">
        <v>4823</v>
      </c>
      <c r="Y38" s="57">
        <v>4923</v>
      </c>
      <c r="Z38" s="57">
        <v>5023</v>
      </c>
      <c r="AA38" s="57">
        <v>5123</v>
      </c>
      <c r="AB38" s="57">
        <v>5223</v>
      </c>
      <c r="AC38" s="5"/>
    </row>
    <row r="39" spans="1:29" s="1" customFormat="1" ht="97.15" customHeight="1" x14ac:dyDescent="0.25">
      <c r="A39" s="84"/>
      <c r="B39" s="85"/>
      <c r="C39" s="58"/>
      <c r="D39" s="73"/>
      <c r="E39" s="62"/>
      <c r="F39" s="33" t="s">
        <v>64</v>
      </c>
      <c r="G39" s="34">
        <f t="shared" si="17"/>
        <v>10918198.02</v>
      </c>
      <c r="H39" s="19">
        <v>345433</v>
      </c>
      <c r="I39" s="19">
        <v>1557934</v>
      </c>
      <c r="J39" s="19">
        <v>432235</v>
      </c>
      <c r="K39" s="19">
        <v>5976576</v>
      </c>
      <c r="L39" s="19">
        <v>2606020.02</v>
      </c>
      <c r="M39" s="19">
        <v>0</v>
      </c>
      <c r="N39" s="19">
        <v>0</v>
      </c>
      <c r="O39" s="19">
        <v>0</v>
      </c>
      <c r="P39" s="76"/>
      <c r="Q39" s="77"/>
      <c r="R39" s="57" t="s">
        <v>5</v>
      </c>
      <c r="S39" s="57" t="s">
        <v>5</v>
      </c>
      <c r="T39" s="77"/>
      <c r="U39" s="77"/>
      <c r="V39" s="77"/>
      <c r="W39" s="77"/>
      <c r="X39" s="77"/>
      <c r="Y39" s="77"/>
      <c r="Z39" s="77"/>
      <c r="AA39" s="77"/>
      <c r="AB39" s="77"/>
      <c r="AC39" s="5"/>
    </row>
    <row r="40" spans="1:29" s="1" customFormat="1" ht="66" customHeight="1" x14ac:dyDescent="0.25">
      <c r="A40" s="84"/>
      <c r="B40" s="85"/>
      <c r="C40" s="58"/>
      <c r="D40" s="73"/>
      <c r="E40" s="62"/>
      <c r="F40" s="33" t="s">
        <v>9</v>
      </c>
      <c r="G40" s="34">
        <f t="shared" si="17"/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76"/>
      <c r="Q40" s="77"/>
      <c r="R40" s="57"/>
      <c r="S40" s="57"/>
      <c r="T40" s="77"/>
      <c r="U40" s="77"/>
      <c r="V40" s="77"/>
      <c r="W40" s="77"/>
      <c r="X40" s="77"/>
      <c r="Y40" s="77"/>
      <c r="Z40" s="77"/>
      <c r="AA40" s="77"/>
      <c r="AB40" s="77"/>
      <c r="AC40" s="5"/>
    </row>
    <row r="41" spans="1:29" s="1" customFormat="1" ht="100.9" customHeight="1" x14ac:dyDescent="0.25">
      <c r="A41" s="84"/>
      <c r="B41" s="85"/>
      <c r="C41" s="58"/>
      <c r="D41" s="73"/>
      <c r="E41" s="62"/>
      <c r="F41" s="33" t="s">
        <v>10</v>
      </c>
      <c r="G41" s="34">
        <f t="shared" si="17"/>
        <v>4834112.01</v>
      </c>
      <c r="H41" s="19">
        <v>457575.35</v>
      </c>
      <c r="I41" s="19">
        <v>681560</v>
      </c>
      <c r="J41" s="19">
        <v>472264</v>
      </c>
      <c r="K41" s="19">
        <v>2394285.02</v>
      </c>
      <c r="L41" s="19">
        <v>828427.64</v>
      </c>
      <c r="M41" s="19">
        <v>0</v>
      </c>
      <c r="N41" s="19">
        <v>0</v>
      </c>
      <c r="O41" s="19">
        <v>0</v>
      </c>
      <c r="P41" s="76"/>
      <c r="Q41" s="77"/>
      <c r="R41" s="57"/>
      <c r="S41" s="57"/>
      <c r="T41" s="77"/>
      <c r="U41" s="77"/>
      <c r="V41" s="77"/>
      <c r="W41" s="77"/>
      <c r="X41" s="77"/>
      <c r="Y41" s="77"/>
      <c r="Z41" s="77"/>
      <c r="AA41" s="77"/>
      <c r="AB41" s="77"/>
      <c r="AC41" s="5"/>
    </row>
    <row r="42" spans="1:29" s="1" customFormat="1" ht="78.599999999999994" customHeight="1" x14ac:dyDescent="0.25">
      <c r="A42" s="84"/>
      <c r="B42" s="85"/>
      <c r="C42" s="58"/>
      <c r="D42" s="74"/>
      <c r="E42" s="62"/>
      <c r="F42" s="33" t="s">
        <v>22</v>
      </c>
      <c r="G42" s="34">
        <f t="shared" si="17"/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76"/>
      <c r="Q42" s="77"/>
      <c r="R42" s="57"/>
      <c r="S42" s="57"/>
      <c r="T42" s="77"/>
      <c r="U42" s="77"/>
      <c r="V42" s="77"/>
      <c r="W42" s="77"/>
      <c r="X42" s="77"/>
      <c r="Y42" s="77"/>
      <c r="Z42" s="77"/>
      <c r="AA42" s="77"/>
      <c r="AB42" s="77"/>
      <c r="AC42" s="5"/>
    </row>
    <row r="43" spans="1:29" s="1" customFormat="1" ht="76.5" customHeight="1" x14ac:dyDescent="0.25">
      <c r="A43" s="84" t="s">
        <v>66</v>
      </c>
      <c r="B43" s="85" t="s">
        <v>67</v>
      </c>
      <c r="C43" s="58">
        <v>2021</v>
      </c>
      <c r="D43" s="72">
        <v>2027</v>
      </c>
      <c r="E43" s="62" t="s">
        <v>32</v>
      </c>
      <c r="F43" s="33" t="s">
        <v>4</v>
      </c>
      <c r="G43" s="34">
        <f t="shared" si="17"/>
        <v>260361.8</v>
      </c>
      <c r="H43" s="19">
        <v>0</v>
      </c>
      <c r="I43" s="19">
        <f>SUM(I44:I47)</f>
        <v>260361.8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57" t="s">
        <v>5</v>
      </c>
      <c r="Q43" s="57" t="s">
        <v>5</v>
      </c>
      <c r="R43" s="57"/>
      <c r="S43" s="57"/>
      <c r="T43" s="57" t="s">
        <v>5</v>
      </c>
      <c r="U43" s="57" t="s">
        <v>5</v>
      </c>
      <c r="V43" s="57" t="s">
        <v>5</v>
      </c>
      <c r="W43" s="57" t="s">
        <v>5</v>
      </c>
      <c r="X43" s="57" t="s">
        <v>5</v>
      </c>
      <c r="Y43" s="57" t="s">
        <v>5</v>
      </c>
      <c r="Z43" s="57" t="s">
        <v>5</v>
      </c>
      <c r="AA43" s="57" t="s">
        <v>5</v>
      </c>
      <c r="AB43" s="57" t="s">
        <v>5</v>
      </c>
      <c r="AC43" s="5"/>
    </row>
    <row r="44" spans="1:29" s="1" customFormat="1" ht="76.5" customHeight="1" x14ac:dyDescent="0.25">
      <c r="A44" s="84"/>
      <c r="B44" s="85"/>
      <c r="C44" s="58"/>
      <c r="D44" s="73"/>
      <c r="E44" s="62"/>
      <c r="F44" s="33" t="s">
        <v>64</v>
      </c>
      <c r="G44" s="34">
        <f t="shared" si="17"/>
        <v>260361.8</v>
      </c>
      <c r="H44" s="19">
        <v>0</v>
      </c>
      <c r="I44" s="19">
        <v>260361.8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15"/>
      <c r="Q44" s="116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"/>
    </row>
    <row r="45" spans="1:29" s="1" customFormat="1" ht="76.5" customHeight="1" x14ac:dyDescent="0.25">
      <c r="A45" s="84"/>
      <c r="B45" s="85"/>
      <c r="C45" s="58"/>
      <c r="D45" s="73"/>
      <c r="E45" s="62"/>
      <c r="F45" s="33" t="s">
        <v>9</v>
      </c>
      <c r="G45" s="34">
        <f t="shared" si="17"/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15"/>
      <c r="Q45" s="116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7"/>
      <c r="AC45" s="5"/>
    </row>
    <row r="46" spans="1:29" s="1" customFormat="1" ht="76.5" customHeight="1" x14ac:dyDescent="0.25">
      <c r="A46" s="84"/>
      <c r="B46" s="85"/>
      <c r="C46" s="58"/>
      <c r="D46" s="73"/>
      <c r="E46" s="62"/>
      <c r="F46" s="33" t="s">
        <v>10</v>
      </c>
      <c r="G46" s="34">
        <f t="shared" si="17"/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15"/>
      <c r="Q46" s="116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"/>
    </row>
    <row r="47" spans="1:29" s="1" customFormat="1" ht="82.15" customHeight="1" x14ac:dyDescent="0.25">
      <c r="A47" s="84"/>
      <c r="B47" s="85"/>
      <c r="C47" s="58"/>
      <c r="D47" s="74"/>
      <c r="E47" s="62"/>
      <c r="F47" s="33" t="s">
        <v>22</v>
      </c>
      <c r="G47" s="34">
        <f t="shared" si="17"/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15"/>
      <c r="Q47" s="116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7"/>
      <c r="AC47" s="5"/>
    </row>
    <row r="48" spans="1:29" s="1" customFormat="1" ht="76.5" customHeight="1" x14ac:dyDescent="0.25">
      <c r="A48" s="84" t="s">
        <v>69</v>
      </c>
      <c r="B48" s="85" t="s">
        <v>68</v>
      </c>
      <c r="C48" s="58">
        <v>2021</v>
      </c>
      <c r="D48" s="72">
        <v>2027</v>
      </c>
      <c r="E48" s="62" t="s">
        <v>32</v>
      </c>
      <c r="F48" s="33" t="s">
        <v>4</v>
      </c>
      <c r="G48" s="34">
        <f t="shared" si="17"/>
        <v>12634382.84</v>
      </c>
      <c r="H48" s="19">
        <v>0</v>
      </c>
      <c r="I48" s="19">
        <f>SUM(I49:I52)</f>
        <v>12634382.84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75" t="s">
        <v>70</v>
      </c>
      <c r="Q48" s="57" t="s">
        <v>71</v>
      </c>
      <c r="R48" s="57"/>
      <c r="S48" s="57"/>
      <c r="T48" s="57">
        <v>4.5999999999999996</v>
      </c>
      <c r="U48" s="57" t="s">
        <v>5</v>
      </c>
      <c r="V48" s="57">
        <v>4.5999999999999996</v>
      </c>
      <c r="W48" s="57" t="s">
        <v>5</v>
      </c>
      <c r="X48" s="57" t="s">
        <v>5</v>
      </c>
      <c r="Y48" s="57" t="s">
        <v>5</v>
      </c>
      <c r="Z48" s="57" t="s">
        <v>5</v>
      </c>
      <c r="AA48" s="57" t="s">
        <v>5</v>
      </c>
      <c r="AB48" s="57" t="s">
        <v>5</v>
      </c>
      <c r="AC48" s="5"/>
    </row>
    <row r="49" spans="1:29" s="1" customFormat="1" ht="76.5" customHeight="1" x14ac:dyDescent="0.25">
      <c r="A49" s="84"/>
      <c r="B49" s="85"/>
      <c r="C49" s="58"/>
      <c r="D49" s="73"/>
      <c r="E49" s="62"/>
      <c r="F49" s="33" t="s">
        <v>64</v>
      </c>
      <c r="G49" s="34">
        <f t="shared" si="17"/>
        <v>6547487.3099999996</v>
      </c>
      <c r="H49" s="19">
        <v>0</v>
      </c>
      <c r="I49" s="19">
        <v>6547487.3099999996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76"/>
      <c r="Q49" s="7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"/>
    </row>
    <row r="50" spans="1:29" s="1" customFormat="1" ht="76.5" customHeight="1" x14ac:dyDescent="0.25">
      <c r="A50" s="84"/>
      <c r="B50" s="85"/>
      <c r="C50" s="58"/>
      <c r="D50" s="73"/>
      <c r="E50" s="62"/>
      <c r="F50" s="33" t="s">
        <v>9</v>
      </c>
      <c r="G50" s="34">
        <f t="shared" si="17"/>
        <v>6086895.5300000003</v>
      </c>
      <c r="H50" s="19">
        <v>0</v>
      </c>
      <c r="I50" s="19">
        <v>6086895.5300000003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76"/>
      <c r="Q50" s="7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7"/>
      <c r="AC50" s="5"/>
    </row>
    <row r="51" spans="1:29" s="1" customFormat="1" ht="76.5" customHeight="1" x14ac:dyDescent="0.25">
      <c r="A51" s="84"/>
      <c r="B51" s="85"/>
      <c r="C51" s="58"/>
      <c r="D51" s="73"/>
      <c r="E51" s="62"/>
      <c r="F51" s="33" t="s">
        <v>10</v>
      </c>
      <c r="G51" s="34">
        <f t="shared" si="17"/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76"/>
      <c r="Q51" s="7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"/>
    </row>
    <row r="52" spans="1:29" s="1" customFormat="1" ht="82.15" customHeight="1" x14ac:dyDescent="0.25">
      <c r="A52" s="84"/>
      <c r="B52" s="85"/>
      <c r="C52" s="58"/>
      <c r="D52" s="74"/>
      <c r="E52" s="62"/>
      <c r="F52" s="33" t="s">
        <v>22</v>
      </c>
      <c r="G52" s="34">
        <f t="shared" si="17"/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76"/>
      <c r="Q52" s="7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"/>
    </row>
    <row r="53" spans="1:29" s="1" customFormat="1" ht="76.5" customHeight="1" x14ac:dyDescent="0.25">
      <c r="A53" s="84" t="s">
        <v>73</v>
      </c>
      <c r="B53" s="85" t="s">
        <v>72</v>
      </c>
      <c r="C53" s="58">
        <v>2021</v>
      </c>
      <c r="D53" s="72">
        <v>2027</v>
      </c>
      <c r="E53" s="62" t="s">
        <v>32</v>
      </c>
      <c r="F53" s="33" t="s">
        <v>4</v>
      </c>
      <c r="G53" s="34">
        <f t="shared" si="17"/>
        <v>3470546.99</v>
      </c>
      <c r="H53" s="19">
        <v>0</v>
      </c>
      <c r="I53" s="19">
        <f>SUM(I54:I57)</f>
        <v>3470546.99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78" t="s">
        <v>70</v>
      </c>
      <c r="Q53" s="63" t="s">
        <v>71</v>
      </c>
      <c r="R53" s="57"/>
      <c r="S53" s="57"/>
      <c r="T53" s="57">
        <v>4.5999999999999996</v>
      </c>
      <c r="U53" s="57" t="s">
        <v>5</v>
      </c>
      <c r="V53" s="57">
        <v>4.5999999999999996</v>
      </c>
      <c r="W53" s="57" t="s">
        <v>5</v>
      </c>
      <c r="X53" s="57" t="s">
        <v>5</v>
      </c>
      <c r="Y53" s="57" t="s">
        <v>5</v>
      </c>
      <c r="Z53" s="57" t="s">
        <v>5</v>
      </c>
      <c r="AA53" s="57" t="s">
        <v>5</v>
      </c>
      <c r="AB53" s="57" t="s">
        <v>5</v>
      </c>
      <c r="AC53" s="5"/>
    </row>
    <row r="54" spans="1:29" s="1" customFormat="1" ht="76.5" customHeight="1" x14ac:dyDescent="0.25">
      <c r="A54" s="84"/>
      <c r="B54" s="85"/>
      <c r="C54" s="58"/>
      <c r="D54" s="73"/>
      <c r="E54" s="62"/>
      <c r="F54" s="33" t="s">
        <v>64</v>
      </c>
      <c r="G54" s="34">
        <f t="shared" si="17"/>
        <v>3470546.99</v>
      </c>
      <c r="H54" s="19">
        <v>0</v>
      </c>
      <c r="I54" s="19">
        <v>3470546.99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79"/>
      <c r="Q54" s="82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"/>
    </row>
    <row r="55" spans="1:29" s="1" customFormat="1" ht="76.5" customHeight="1" x14ac:dyDescent="0.25">
      <c r="A55" s="84"/>
      <c r="B55" s="85"/>
      <c r="C55" s="58"/>
      <c r="D55" s="73"/>
      <c r="E55" s="62"/>
      <c r="F55" s="33" t="s">
        <v>9</v>
      </c>
      <c r="G55" s="34">
        <f t="shared" si="17"/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79"/>
      <c r="Q55" s="82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"/>
    </row>
    <row r="56" spans="1:29" s="1" customFormat="1" ht="76.5" customHeight="1" x14ac:dyDescent="0.25">
      <c r="A56" s="84"/>
      <c r="B56" s="85"/>
      <c r="C56" s="58"/>
      <c r="D56" s="73"/>
      <c r="E56" s="62"/>
      <c r="F56" s="33" t="s">
        <v>10</v>
      </c>
      <c r="G56" s="34">
        <f t="shared" si="17"/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79"/>
      <c r="Q56" s="82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7"/>
      <c r="AC56" s="5"/>
    </row>
    <row r="57" spans="1:29" s="1" customFormat="1" ht="82.15" customHeight="1" x14ac:dyDescent="0.25">
      <c r="A57" s="84"/>
      <c r="B57" s="85"/>
      <c r="C57" s="58"/>
      <c r="D57" s="74"/>
      <c r="E57" s="62"/>
      <c r="F57" s="33" t="s">
        <v>22</v>
      </c>
      <c r="G57" s="34">
        <f t="shared" si="17"/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80"/>
      <c r="Q57" s="83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"/>
    </row>
    <row r="58" spans="1:29" s="1" customFormat="1" ht="49.5" customHeight="1" x14ac:dyDescent="0.25">
      <c r="A58" s="66" t="s">
        <v>77</v>
      </c>
      <c r="B58" s="107" t="s">
        <v>74</v>
      </c>
      <c r="C58" s="59">
        <v>2021</v>
      </c>
      <c r="D58" s="72">
        <v>2027</v>
      </c>
      <c r="E58" s="72" t="s">
        <v>75</v>
      </c>
      <c r="F58" s="33" t="s">
        <v>4</v>
      </c>
      <c r="G58" s="34">
        <f t="shared" si="17"/>
        <v>4482346.9400000004</v>
      </c>
      <c r="H58" s="19">
        <v>0</v>
      </c>
      <c r="I58" s="19">
        <v>0</v>
      </c>
      <c r="J58" s="19">
        <f>SUM(J59:J62)</f>
        <v>61224.49</v>
      </c>
      <c r="K58" s="19">
        <f t="shared" ref="K58:O58" si="22">SUM(K59:K62)</f>
        <v>4115000</v>
      </c>
      <c r="L58" s="19">
        <f t="shared" si="22"/>
        <v>306122.45</v>
      </c>
      <c r="M58" s="19">
        <f t="shared" si="22"/>
        <v>0</v>
      </c>
      <c r="N58" s="19">
        <f t="shared" si="22"/>
        <v>0</v>
      </c>
      <c r="O58" s="19">
        <f t="shared" si="22"/>
        <v>0</v>
      </c>
      <c r="P58" s="78" t="s">
        <v>70</v>
      </c>
      <c r="Q58" s="81" t="s">
        <v>71</v>
      </c>
      <c r="R58" s="57"/>
      <c r="S58" s="57"/>
      <c r="T58" s="63">
        <v>4.5999999999999996</v>
      </c>
      <c r="U58" s="63" t="s">
        <v>5</v>
      </c>
      <c r="V58" s="63" t="s">
        <v>5</v>
      </c>
      <c r="W58" s="63">
        <v>4.5999999999999996</v>
      </c>
      <c r="X58" s="63">
        <v>2.5</v>
      </c>
      <c r="Y58" s="63"/>
      <c r="Z58" s="63" t="s">
        <v>5</v>
      </c>
      <c r="AA58" s="63" t="s">
        <v>5</v>
      </c>
      <c r="AB58" s="63" t="s">
        <v>5</v>
      </c>
      <c r="AC58" s="5"/>
    </row>
    <row r="59" spans="1:29" s="1" customFormat="1" ht="82.15" customHeight="1" x14ac:dyDescent="0.25">
      <c r="A59" s="67"/>
      <c r="B59" s="108"/>
      <c r="C59" s="60"/>
      <c r="D59" s="73"/>
      <c r="E59" s="73"/>
      <c r="F59" s="33" t="s">
        <v>64</v>
      </c>
      <c r="G59" s="34">
        <f t="shared" si="17"/>
        <v>122346.94</v>
      </c>
      <c r="H59" s="19">
        <v>0</v>
      </c>
      <c r="I59" s="19">
        <v>0</v>
      </c>
      <c r="J59" s="19">
        <v>1224.49</v>
      </c>
      <c r="K59" s="19">
        <v>115000</v>
      </c>
      <c r="L59" s="19">
        <v>6122.45</v>
      </c>
      <c r="M59" s="19">
        <v>0</v>
      </c>
      <c r="N59" s="19">
        <v>0</v>
      </c>
      <c r="O59" s="19">
        <v>0</v>
      </c>
      <c r="P59" s="79"/>
      <c r="Q59" s="82"/>
      <c r="R59" s="57"/>
      <c r="S59" s="57"/>
      <c r="T59" s="64"/>
      <c r="U59" s="64"/>
      <c r="V59" s="64"/>
      <c r="W59" s="64"/>
      <c r="X59" s="64"/>
      <c r="Y59" s="64"/>
      <c r="Z59" s="64"/>
      <c r="AA59" s="64"/>
      <c r="AB59" s="64"/>
      <c r="AC59" s="5"/>
    </row>
    <row r="60" spans="1:29" s="1" customFormat="1" ht="82.15" customHeight="1" x14ac:dyDescent="0.25">
      <c r="A60" s="67"/>
      <c r="B60" s="108"/>
      <c r="C60" s="60"/>
      <c r="D60" s="73"/>
      <c r="E60" s="73"/>
      <c r="F60" s="33" t="s">
        <v>9</v>
      </c>
      <c r="G60" s="34">
        <f t="shared" si="17"/>
        <v>4360000</v>
      </c>
      <c r="H60" s="19">
        <v>0</v>
      </c>
      <c r="I60" s="19">
        <v>0</v>
      </c>
      <c r="J60" s="19">
        <v>60000</v>
      </c>
      <c r="K60" s="19">
        <v>4000000</v>
      </c>
      <c r="L60" s="19">
        <v>300000</v>
      </c>
      <c r="M60" s="19">
        <v>0</v>
      </c>
      <c r="N60" s="19">
        <v>0</v>
      </c>
      <c r="O60" s="19">
        <v>0</v>
      </c>
      <c r="P60" s="79"/>
      <c r="Q60" s="82"/>
      <c r="R60" s="57"/>
      <c r="S60" s="57"/>
      <c r="T60" s="64"/>
      <c r="U60" s="64"/>
      <c r="V60" s="64"/>
      <c r="W60" s="64"/>
      <c r="X60" s="64"/>
      <c r="Y60" s="64"/>
      <c r="Z60" s="64"/>
      <c r="AA60" s="64"/>
      <c r="AB60" s="64"/>
      <c r="AC60" s="5"/>
    </row>
    <row r="61" spans="1:29" s="1" customFormat="1" ht="82.15" customHeight="1" x14ac:dyDescent="0.25">
      <c r="A61" s="67"/>
      <c r="B61" s="108"/>
      <c r="C61" s="60"/>
      <c r="D61" s="73"/>
      <c r="E61" s="73"/>
      <c r="F61" s="33" t="s">
        <v>10</v>
      </c>
      <c r="G61" s="34">
        <f t="shared" si="17"/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79"/>
      <c r="Q61" s="82"/>
      <c r="R61" s="57"/>
      <c r="S61" s="57"/>
      <c r="T61" s="64"/>
      <c r="U61" s="64"/>
      <c r="V61" s="64"/>
      <c r="W61" s="64"/>
      <c r="X61" s="64"/>
      <c r="Y61" s="64"/>
      <c r="Z61" s="64"/>
      <c r="AA61" s="64"/>
      <c r="AB61" s="64"/>
      <c r="AC61" s="5"/>
    </row>
    <row r="62" spans="1:29" s="1" customFormat="1" ht="82.15" customHeight="1" x14ac:dyDescent="0.25">
      <c r="A62" s="68"/>
      <c r="B62" s="109"/>
      <c r="C62" s="61"/>
      <c r="D62" s="74"/>
      <c r="E62" s="74"/>
      <c r="F62" s="33" t="s">
        <v>22</v>
      </c>
      <c r="G62" s="34">
        <f t="shared" si="17"/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80"/>
      <c r="Q62" s="83"/>
      <c r="R62" s="57"/>
      <c r="S62" s="57"/>
      <c r="T62" s="65"/>
      <c r="U62" s="65"/>
      <c r="V62" s="65"/>
      <c r="W62" s="65"/>
      <c r="X62" s="65"/>
      <c r="Y62" s="65"/>
      <c r="Z62" s="65"/>
      <c r="AA62" s="65"/>
      <c r="AB62" s="65"/>
      <c r="AC62" s="5"/>
    </row>
    <row r="63" spans="1:29" s="1" customFormat="1" ht="76.5" customHeight="1" x14ac:dyDescent="0.25">
      <c r="A63" s="84" t="s">
        <v>78</v>
      </c>
      <c r="B63" s="85" t="s">
        <v>76</v>
      </c>
      <c r="C63" s="58">
        <v>2021</v>
      </c>
      <c r="D63" s="72">
        <v>2027</v>
      </c>
      <c r="E63" s="62" t="s">
        <v>32</v>
      </c>
      <c r="F63" s="33" t="s">
        <v>4</v>
      </c>
      <c r="G63" s="34">
        <f t="shared" si="17"/>
        <v>100000</v>
      </c>
      <c r="H63" s="19">
        <v>0</v>
      </c>
      <c r="I63" s="19">
        <f>SUM(I64:I67)</f>
        <v>0</v>
      </c>
      <c r="J63" s="19">
        <f>SUM(J64:J67)</f>
        <v>100000</v>
      </c>
      <c r="K63" s="19">
        <f>SUM(K64:K67)</f>
        <v>0</v>
      </c>
      <c r="L63" s="19">
        <f>SUM(L64:L67)</f>
        <v>0</v>
      </c>
      <c r="M63" s="19">
        <f>SUM(M64:M67)</f>
        <v>0</v>
      </c>
      <c r="N63" s="19">
        <v>0</v>
      </c>
      <c r="O63" s="19">
        <v>0</v>
      </c>
      <c r="P63" s="75" t="s">
        <v>70</v>
      </c>
      <c r="Q63" s="57" t="s">
        <v>71</v>
      </c>
      <c r="R63" s="57"/>
      <c r="S63" s="57"/>
      <c r="T63" s="57">
        <v>4.5999999999999996</v>
      </c>
      <c r="U63" s="57" t="s">
        <v>5</v>
      </c>
      <c r="V63" s="57">
        <v>4.5999999999999996</v>
      </c>
      <c r="W63" s="57" t="s">
        <v>5</v>
      </c>
      <c r="X63" s="57" t="s">
        <v>5</v>
      </c>
      <c r="Y63" s="57" t="s">
        <v>5</v>
      </c>
      <c r="Z63" s="57" t="s">
        <v>5</v>
      </c>
      <c r="AA63" s="57" t="s">
        <v>5</v>
      </c>
      <c r="AB63" s="57" t="s">
        <v>5</v>
      </c>
      <c r="AC63" s="5"/>
    </row>
    <row r="64" spans="1:29" s="1" customFormat="1" ht="76.5" customHeight="1" x14ac:dyDescent="0.25">
      <c r="A64" s="84"/>
      <c r="B64" s="85"/>
      <c r="C64" s="58"/>
      <c r="D64" s="73"/>
      <c r="E64" s="62"/>
      <c r="F64" s="33" t="s">
        <v>64</v>
      </c>
      <c r="G64" s="34">
        <f t="shared" si="17"/>
        <v>100000</v>
      </c>
      <c r="H64" s="19">
        <v>0</v>
      </c>
      <c r="I64" s="19">
        <v>0</v>
      </c>
      <c r="J64" s="19">
        <v>100000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76"/>
      <c r="Q64" s="7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"/>
    </row>
    <row r="65" spans="1:29" s="1" customFormat="1" ht="76.5" customHeight="1" x14ac:dyDescent="0.25">
      <c r="A65" s="84"/>
      <c r="B65" s="85"/>
      <c r="C65" s="58"/>
      <c r="D65" s="73"/>
      <c r="E65" s="62"/>
      <c r="F65" s="33" t="s">
        <v>9</v>
      </c>
      <c r="G65" s="34">
        <f t="shared" si="17"/>
        <v>0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76"/>
      <c r="Q65" s="77"/>
      <c r="R65" s="57"/>
      <c r="S65" s="57"/>
      <c r="T65" s="57"/>
      <c r="U65" s="57"/>
      <c r="V65" s="57"/>
      <c r="W65" s="57"/>
      <c r="X65" s="57"/>
      <c r="Y65" s="57"/>
      <c r="Z65" s="57"/>
      <c r="AA65" s="57"/>
      <c r="AB65" s="57"/>
      <c r="AC65" s="5"/>
    </row>
    <row r="66" spans="1:29" s="1" customFormat="1" ht="76.5" customHeight="1" x14ac:dyDescent="0.25">
      <c r="A66" s="84"/>
      <c r="B66" s="85"/>
      <c r="C66" s="58"/>
      <c r="D66" s="73"/>
      <c r="E66" s="62"/>
      <c r="F66" s="33" t="s">
        <v>10</v>
      </c>
      <c r="G66" s="34">
        <f t="shared" si="17"/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76"/>
      <c r="Q66" s="77"/>
      <c r="R66" s="57"/>
      <c r="S66" s="57"/>
      <c r="T66" s="57"/>
      <c r="U66" s="57"/>
      <c r="V66" s="57"/>
      <c r="W66" s="57"/>
      <c r="X66" s="57"/>
      <c r="Y66" s="57"/>
      <c r="Z66" s="57"/>
      <c r="AA66" s="57"/>
      <c r="AB66" s="57"/>
      <c r="AC66" s="5"/>
    </row>
    <row r="67" spans="1:29" s="1" customFormat="1" ht="82.15" customHeight="1" x14ac:dyDescent="0.25">
      <c r="A67" s="84"/>
      <c r="B67" s="85"/>
      <c r="C67" s="58"/>
      <c r="D67" s="74"/>
      <c r="E67" s="62"/>
      <c r="F67" s="33" t="s">
        <v>22</v>
      </c>
      <c r="G67" s="34">
        <f t="shared" si="17"/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76"/>
      <c r="Q67" s="7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"/>
    </row>
    <row r="68" spans="1:29" s="1" customFormat="1" ht="76.5" customHeight="1" x14ac:dyDescent="0.25">
      <c r="A68" s="84" t="s">
        <v>80</v>
      </c>
      <c r="B68" s="85" t="s">
        <v>79</v>
      </c>
      <c r="C68" s="58">
        <v>2021</v>
      </c>
      <c r="D68" s="72">
        <v>2027</v>
      </c>
      <c r="E68" s="62" t="s">
        <v>32</v>
      </c>
      <c r="F68" s="33" t="s">
        <v>4</v>
      </c>
      <c r="G68" s="34">
        <f t="shared" si="17"/>
        <v>54843974.160000004</v>
      </c>
      <c r="H68" s="19">
        <v>0</v>
      </c>
      <c r="I68" s="19">
        <f>SUM(I69:I72)</f>
        <v>0</v>
      </c>
      <c r="J68" s="19">
        <f>SUM(J69:J72)</f>
        <v>4446323.1100000003</v>
      </c>
      <c r="K68" s="19">
        <f>SUM(K69:K72)</f>
        <v>31970047.199999999</v>
      </c>
      <c r="L68" s="19">
        <f>SUM(L69:L72)</f>
        <v>18427603.850000001</v>
      </c>
      <c r="M68" s="19">
        <f>SUM(M69:M72)</f>
        <v>0</v>
      </c>
      <c r="N68" s="19">
        <v>0</v>
      </c>
      <c r="O68" s="19">
        <v>0</v>
      </c>
      <c r="P68" s="75" t="s">
        <v>70</v>
      </c>
      <c r="Q68" s="57" t="s">
        <v>71</v>
      </c>
      <c r="R68" s="57"/>
      <c r="S68" s="57"/>
      <c r="T68" s="57">
        <v>4.5999999999999996</v>
      </c>
      <c r="U68" s="57" t="s">
        <v>5</v>
      </c>
      <c r="V68" s="57">
        <v>4.5999999999999996</v>
      </c>
      <c r="W68" s="57" t="s">
        <v>5</v>
      </c>
      <c r="X68" s="57" t="s">
        <v>5</v>
      </c>
      <c r="Y68" s="57" t="s">
        <v>5</v>
      </c>
      <c r="Z68" s="57" t="s">
        <v>5</v>
      </c>
      <c r="AA68" s="57" t="s">
        <v>5</v>
      </c>
      <c r="AB68" s="57" t="s">
        <v>5</v>
      </c>
      <c r="AC68" s="5"/>
    </row>
    <row r="69" spans="1:29" s="1" customFormat="1" ht="76.5" customHeight="1" x14ac:dyDescent="0.25">
      <c r="A69" s="84"/>
      <c r="B69" s="85"/>
      <c r="C69" s="58"/>
      <c r="D69" s="73"/>
      <c r="E69" s="62"/>
      <c r="F69" s="33" t="s">
        <v>64</v>
      </c>
      <c r="G69" s="34">
        <f t="shared" si="17"/>
        <v>54843974.160000004</v>
      </c>
      <c r="H69" s="19">
        <v>0</v>
      </c>
      <c r="I69" s="19">
        <v>0</v>
      </c>
      <c r="J69" s="19">
        <v>4446323.1100000003</v>
      </c>
      <c r="K69" s="19">
        <v>31970047.199999999</v>
      </c>
      <c r="L69" s="19">
        <v>18427603.850000001</v>
      </c>
      <c r="M69" s="19">
        <v>0</v>
      </c>
      <c r="N69" s="19">
        <v>0</v>
      </c>
      <c r="O69" s="19">
        <v>0</v>
      </c>
      <c r="P69" s="76"/>
      <c r="Q69" s="7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"/>
    </row>
    <row r="70" spans="1:29" s="1" customFormat="1" ht="76.5" customHeight="1" x14ac:dyDescent="0.25">
      <c r="A70" s="84"/>
      <c r="B70" s="85"/>
      <c r="C70" s="58"/>
      <c r="D70" s="73"/>
      <c r="E70" s="62"/>
      <c r="F70" s="33" t="s">
        <v>9</v>
      </c>
      <c r="G70" s="34">
        <f t="shared" si="17"/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76"/>
      <c r="Q70" s="7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"/>
    </row>
    <row r="71" spans="1:29" s="1" customFormat="1" ht="76.5" customHeight="1" x14ac:dyDescent="0.25">
      <c r="A71" s="84"/>
      <c r="B71" s="85"/>
      <c r="C71" s="58"/>
      <c r="D71" s="73"/>
      <c r="E71" s="62"/>
      <c r="F71" s="33" t="s">
        <v>10</v>
      </c>
      <c r="G71" s="34">
        <f t="shared" si="17"/>
        <v>0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76"/>
      <c r="Q71" s="7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"/>
    </row>
    <row r="72" spans="1:29" s="1" customFormat="1" ht="82.15" customHeight="1" x14ac:dyDescent="0.25">
      <c r="A72" s="84"/>
      <c r="B72" s="85"/>
      <c r="C72" s="58"/>
      <c r="D72" s="74"/>
      <c r="E72" s="62"/>
      <c r="F72" s="33" t="s">
        <v>22</v>
      </c>
      <c r="G72" s="34">
        <f t="shared" si="17"/>
        <v>0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76"/>
      <c r="Q72" s="7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"/>
    </row>
    <row r="73" spans="1:29" s="1" customFormat="1" ht="76.5" customHeight="1" x14ac:dyDescent="0.25">
      <c r="A73" s="84" t="s">
        <v>81</v>
      </c>
      <c r="B73" s="85" t="s">
        <v>82</v>
      </c>
      <c r="C73" s="58">
        <v>2021</v>
      </c>
      <c r="D73" s="72">
        <v>2027</v>
      </c>
      <c r="E73" s="62" t="s">
        <v>32</v>
      </c>
      <c r="F73" s="33" t="s">
        <v>4</v>
      </c>
      <c r="G73" s="34">
        <f t="shared" si="17"/>
        <v>25510204.079999998</v>
      </c>
      <c r="H73" s="19">
        <v>0</v>
      </c>
      <c r="I73" s="19">
        <f>SUM(I74:I77)</f>
        <v>0</v>
      </c>
      <c r="J73" s="19">
        <f>SUM(J74:J77)</f>
        <v>0</v>
      </c>
      <c r="K73" s="19">
        <f>SUM(K74:K77)</f>
        <v>25510204.079999998</v>
      </c>
      <c r="L73" s="19">
        <f>SUM(L74:L77)</f>
        <v>0</v>
      </c>
      <c r="M73" s="19">
        <f>SUM(M74:M77)</f>
        <v>0</v>
      </c>
      <c r="N73" s="19">
        <v>0</v>
      </c>
      <c r="O73" s="19">
        <v>0</v>
      </c>
      <c r="P73" s="75" t="s">
        <v>70</v>
      </c>
      <c r="Q73" s="57" t="s">
        <v>71</v>
      </c>
      <c r="R73" s="57"/>
      <c r="S73" s="57"/>
      <c r="T73" s="57">
        <v>4.5999999999999996</v>
      </c>
      <c r="U73" s="57" t="s">
        <v>5</v>
      </c>
      <c r="V73" s="57">
        <v>4.5999999999999996</v>
      </c>
      <c r="W73" s="57" t="s">
        <v>5</v>
      </c>
      <c r="X73" s="57" t="s">
        <v>5</v>
      </c>
      <c r="Y73" s="57" t="s">
        <v>5</v>
      </c>
      <c r="Z73" s="57" t="s">
        <v>5</v>
      </c>
      <c r="AA73" s="57" t="s">
        <v>5</v>
      </c>
      <c r="AB73" s="57" t="s">
        <v>5</v>
      </c>
      <c r="AC73" s="5"/>
    </row>
    <row r="74" spans="1:29" s="1" customFormat="1" ht="76.5" customHeight="1" x14ac:dyDescent="0.25">
      <c r="A74" s="84"/>
      <c r="B74" s="85"/>
      <c r="C74" s="58"/>
      <c r="D74" s="73"/>
      <c r="E74" s="62"/>
      <c r="F74" s="33" t="s">
        <v>64</v>
      </c>
      <c r="G74" s="34">
        <f t="shared" si="17"/>
        <v>510204.08</v>
      </c>
      <c r="H74" s="19">
        <v>0</v>
      </c>
      <c r="I74" s="19">
        <v>0</v>
      </c>
      <c r="J74" s="19">
        <v>0</v>
      </c>
      <c r="K74" s="19">
        <v>510204.08</v>
      </c>
      <c r="L74" s="19">
        <v>0</v>
      </c>
      <c r="M74" s="19">
        <v>0</v>
      </c>
      <c r="N74" s="19">
        <v>0</v>
      </c>
      <c r="O74" s="19">
        <v>0</v>
      </c>
      <c r="P74" s="76"/>
      <c r="Q74" s="7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"/>
    </row>
    <row r="75" spans="1:29" s="1" customFormat="1" ht="76.5" customHeight="1" x14ac:dyDescent="0.25">
      <c r="A75" s="84"/>
      <c r="B75" s="85"/>
      <c r="C75" s="58"/>
      <c r="D75" s="73"/>
      <c r="E75" s="62"/>
      <c r="F75" s="33" t="s">
        <v>9</v>
      </c>
      <c r="G75" s="34">
        <f t="shared" si="17"/>
        <v>25000000</v>
      </c>
      <c r="H75" s="19">
        <v>0</v>
      </c>
      <c r="I75" s="19">
        <v>0</v>
      </c>
      <c r="J75" s="19">
        <v>0</v>
      </c>
      <c r="K75" s="19">
        <v>25000000</v>
      </c>
      <c r="L75" s="19">
        <v>0</v>
      </c>
      <c r="M75" s="19">
        <v>0</v>
      </c>
      <c r="N75" s="19">
        <v>0</v>
      </c>
      <c r="O75" s="19">
        <v>0</v>
      </c>
      <c r="P75" s="76"/>
      <c r="Q75" s="7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"/>
    </row>
    <row r="76" spans="1:29" s="1" customFormat="1" ht="76.5" customHeight="1" x14ac:dyDescent="0.25">
      <c r="A76" s="84"/>
      <c r="B76" s="85"/>
      <c r="C76" s="58"/>
      <c r="D76" s="73"/>
      <c r="E76" s="62"/>
      <c r="F76" s="33" t="s">
        <v>10</v>
      </c>
      <c r="G76" s="34">
        <f t="shared" si="17"/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76"/>
      <c r="Q76" s="7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"/>
    </row>
    <row r="77" spans="1:29" s="1" customFormat="1" ht="82.15" customHeight="1" x14ac:dyDescent="0.25">
      <c r="A77" s="84"/>
      <c r="B77" s="85"/>
      <c r="C77" s="58"/>
      <c r="D77" s="74"/>
      <c r="E77" s="62"/>
      <c r="F77" s="33" t="s">
        <v>22</v>
      </c>
      <c r="G77" s="34">
        <f t="shared" si="17"/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76"/>
      <c r="Q77" s="7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"/>
    </row>
    <row r="78" spans="1:29" s="1" customFormat="1" ht="76.5" customHeight="1" x14ac:dyDescent="0.25">
      <c r="A78" s="58">
        <v>2</v>
      </c>
      <c r="B78" s="85" t="s">
        <v>16</v>
      </c>
      <c r="C78" s="58">
        <v>2020</v>
      </c>
      <c r="D78" s="59">
        <v>2027</v>
      </c>
      <c r="E78" s="62" t="s">
        <v>32</v>
      </c>
      <c r="F78" s="33" t="s">
        <v>4</v>
      </c>
      <c r="G78" s="34">
        <f t="shared" si="13"/>
        <v>150259581.16</v>
      </c>
      <c r="H78" s="19">
        <f t="shared" ref="H78:N78" si="23">SUM(H83)</f>
        <v>12965223.49</v>
      </c>
      <c r="I78" s="19">
        <f t="shared" si="23"/>
        <v>16491570.260000002</v>
      </c>
      <c r="J78" s="19">
        <f t="shared" si="23"/>
        <v>21710255.129999999</v>
      </c>
      <c r="K78" s="19">
        <f t="shared" si="23"/>
        <v>24008327.91</v>
      </c>
      <c r="L78" s="19">
        <f t="shared" si="23"/>
        <v>23806474.859999999</v>
      </c>
      <c r="M78" s="34">
        <f t="shared" si="23"/>
        <v>15981301.27</v>
      </c>
      <c r="N78" s="19">
        <f t="shared" si="23"/>
        <v>17648214.120000001</v>
      </c>
      <c r="O78" s="19">
        <f t="shared" ref="O78" si="24">SUM(O83)</f>
        <v>17648214.120000001</v>
      </c>
      <c r="P78" s="57" t="s">
        <v>5</v>
      </c>
      <c r="Q78" s="57" t="s">
        <v>5</v>
      </c>
      <c r="R78" s="57"/>
      <c r="S78" s="57"/>
      <c r="T78" s="57" t="s">
        <v>5</v>
      </c>
      <c r="U78" s="57" t="s">
        <v>5</v>
      </c>
      <c r="V78" s="57" t="s">
        <v>5</v>
      </c>
      <c r="W78" s="57" t="s">
        <v>5</v>
      </c>
      <c r="X78" s="57" t="s">
        <v>5</v>
      </c>
      <c r="Y78" s="57" t="s">
        <v>5</v>
      </c>
      <c r="Z78" s="57" t="s">
        <v>5</v>
      </c>
      <c r="AA78" s="57" t="s">
        <v>5</v>
      </c>
      <c r="AB78" s="57" t="s">
        <v>5</v>
      </c>
      <c r="AC78" s="5"/>
    </row>
    <row r="79" spans="1:29" s="1" customFormat="1" ht="76.5" customHeight="1" x14ac:dyDescent="0.25">
      <c r="A79" s="58"/>
      <c r="B79" s="85"/>
      <c r="C79" s="58"/>
      <c r="D79" s="60"/>
      <c r="E79" s="62"/>
      <c r="F79" s="33" t="s">
        <v>8</v>
      </c>
      <c r="G79" s="34">
        <f t="shared" si="13"/>
        <v>124820188.04000001</v>
      </c>
      <c r="H79" s="19">
        <f t="shared" ref="H79:N79" si="25">SUM(H84)</f>
        <v>9332606.1899999995</v>
      </c>
      <c r="I79" s="19">
        <f t="shared" si="25"/>
        <v>12432402.619999999</v>
      </c>
      <c r="J79" s="19">
        <f t="shared" si="25"/>
        <v>16209670.93</v>
      </c>
      <c r="K79" s="19">
        <f t="shared" si="25"/>
        <v>17973969.850000001</v>
      </c>
      <c r="L79" s="19">
        <f t="shared" si="25"/>
        <v>17593808.939999998</v>
      </c>
      <c r="M79" s="34">
        <f t="shared" si="25"/>
        <v>15981301.27</v>
      </c>
      <c r="N79" s="19">
        <f t="shared" si="25"/>
        <v>17648214.120000001</v>
      </c>
      <c r="O79" s="19">
        <f t="shared" ref="O79" si="26">SUM(O84)</f>
        <v>17648214.120000001</v>
      </c>
      <c r="P79" s="57"/>
      <c r="Q79" s="57"/>
      <c r="R79" s="57"/>
      <c r="S79" s="57"/>
      <c r="T79" s="57"/>
      <c r="U79" s="57"/>
      <c r="V79" s="57"/>
      <c r="W79" s="57"/>
      <c r="X79" s="57"/>
      <c r="Y79" s="57"/>
      <c r="Z79" s="57"/>
      <c r="AA79" s="57"/>
      <c r="AB79" s="57"/>
      <c r="AC79" s="5"/>
    </row>
    <row r="80" spans="1:29" s="1" customFormat="1" ht="62.45" customHeight="1" x14ac:dyDescent="0.25">
      <c r="A80" s="58"/>
      <c r="B80" s="85"/>
      <c r="C80" s="58"/>
      <c r="D80" s="60"/>
      <c r="E80" s="62"/>
      <c r="F80" s="33" t="s">
        <v>9</v>
      </c>
      <c r="G80" s="34">
        <f t="shared" si="13"/>
        <v>0</v>
      </c>
      <c r="H80" s="19">
        <f t="shared" ref="H80:N80" si="27">SUM(H85)</f>
        <v>0</v>
      </c>
      <c r="I80" s="19">
        <f t="shared" si="27"/>
        <v>0</v>
      </c>
      <c r="J80" s="19">
        <f t="shared" si="27"/>
        <v>0</v>
      </c>
      <c r="K80" s="19">
        <f t="shared" si="27"/>
        <v>0</v>
      </c>
      <c r="L80" s="19">
        <f t="shared" si="27"/>
        <v>0</v>
      </c>
      <c r="M80" s="19">
        <f t="shared" si="27"/>
        <v>0</v>
      </c>
      <c r="N80" s="19">
        <f t="shared" si="27"/>
        <v>0</v>
      </c>
      <c r="O80" s="19">
        <f t="shared" ref="O80" si="28">SUM(O85)</f>
        <v>0</v>
      </c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"/>
    </row>
    <row r="81" spans="1:32" s="1" customFormat="1" ht="76.5" customHeight="1" x14ac:dyDescent="0.25">
      <c r="A81" s="58"/>
      <c r="B81" s="85"/>
      <c r="C81" s="58"/>
      <c r="D81" s="60"/>
      <c r="E81" s="62"/>
      <c r="F81" s="33" t="s">
        <v>10</v>
      </c>
      <c r="G81" s="34">
        <f t="shared" si="13"/>
        <v>25344269.82</v>
      </c>
      <c r="H81" s="19">
        <f t="shared" ref="H81:N81" si="29">SUM(H86)</f>
        <v>3612617.3</v>
      </c>
      <c r="I81" s="19">
        <f t="shared" si="29"/>
        <v>3984044.34</v>
      </c>
      <c r="J81" s="19">
        <f t="shared" si="29"/>
        <v>5500584.2000000002</v>
      </c>
      <c r="K81" s="19">
        <f t="shared" si="29"/>
        <v>6034358.0600000005</v>
      </c>
      <c r="L81" s="19">
        <f t="shared" si="29"/>
        <v>6212665.9199999999</v>
      </c>
      <c r="M81" s="19">
        <f t="shared" si="29"/>
        <v>0</v>
      </c>
      <c r="N81" s="19">
        <f t="shared" si="29"/>
        <v>0</v>
      </c>
      <c r="O81" s="19">
        <f t="shared" ref="O81" si="30">SUM(O86)</f>
        <v>0</v>
      </c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"/>
    </row>
    <row r="82" spans="1:32" s="1" customFormat="1" ht="72" customHeight="1" x14ac:dyDescent="0.25">
      <c r="A82" s="58"/>
      <c r="B82" s="85"/>
      <c r="C82" s="58"/>
      <c r="D82" s="61"/>
      <c r="E82" s="62"/>
      <c r="F82" s="38" t="s">
        <v>22</v>
      </c>
      <c r="G82" s="34">
        <f t="shared" si="13"/>
        <v>95123.3</v>
      </c>
      <c r="H82" s="19">
        <f t="shared" ref="H82:N82" si="31">SUM(H87)</f>
        <v>20000</v>
      </c>
      <c r="I82" s="19">
        <f t="shared" si="31"/>
        <v>75123.3</v>
      </c>
      <c r="J82" s="19">
        <f t="shared" si="31"/>
        <v>0</v>
      </c>
      <c r="K82" s="19">
        <f t="shared" si="31"/>
        <v>0</v>
      </c>
      <c r="L82" s="19">
        <f t="shared" si="31"/>
        <v>0</v>
      </c>
      <c r="M82" s="19">
        <f t="shared" si="31"/>
        <v>0</v>
      </c>
      <c r="N82" s="19">
        <f t="shared" si="31"/>
        <v>0</v>
      </c>
      <c r="O82" s="19">
        <f t="shared" ref="O82" si="32">SUM(O87)</f>
        <v>0</v>
      </c>
      <c r="P82" s="57"/>
      <c r="Q82" s="57"/>
      <c r="R82" s="57"/>
      <c r="S82" s="57"/>
      <c r="T82" s="57"/>
      <c r="U82" s="57"/>
      <c r="V82" s="57"/>
      <c r="W82" s="57"/>
      <c r="X82" s="57"/>
      <c r="Y82" s="57"/>
      <c r="Z82" s="57"/>
      <c r="AA82" s="57"/>
      <c r="AB82" s="57"/>
      <c r="AC82" s="5"/>
    </row>
    <row r="83" spans="1:32" s="1" customFormat="1" ht="76.5" customHeight="1" x14ac:dyDescent="0.25">
      <c r="A83" s="84" t="s">
        <v>21</v>
      </c>
      <c r="B83" s="85" t="s">
        <v>17</v>
      </c>
      <c r="C83" s="58">
        <v>2020</v>
      </c>
      <c r="D83" s="59">
        <v>2027</v>
      </c>
      <c r="E83" s="62" t="s">
        <v>32</v>
      </c>
      <c r="F83" s="33" t="s">
        <v>4</v>
      </c>
      <c r="G83" s="34">
        <f>G84+G85+G86+G87</f>
        <v>150259581.16</v>
      </c>
      <c r="H83" s="19">
        <f>SUM(H88+H93)</f>
        <v>12965223.49</v>
      </c>
      <c r="I83" s="19">
        <f t="shared" ref="I83:N83" si="33">SUM(I88+I93)</f>
        <v>16491570.260000002</v>
      </c>
      <c r="J83" s="19">
        <f t="shared" si="33"/>
        <v>21710255.129999999</v>
      </c>
      <c r="K83" s="19">
        <f t="shared" si="33"/>
        <v>24008327.91</v>
      </c>
      <c r="L83" s="19">
        <f t="shared" si="33"/>
        <v>23806474.859999999</v>
      </c>
      <c r="M83" s="34">
        <f t="shared" si="33"/>
        <v>15981301.27</v>
      </c>
      <c r="N83" s="19">
        <f t="shared" si="33"/>
        <v>17648214.120000001</v>
      </c>
      <c r="O83" s="19">
        <f t="shared" ref="O83" si="34">SUM(O88+O93)</f>
        <v>17648214.120000001</v>
      </c>
      <c r="P83" s="57" t="s">
        <v>5</v>
      </c>
      <c r="Q83" s="57" t="s">
        <v>5</v>
      </c>
      <c r="R83" s="57"/>
      <c r="S83" s="57"/>
      <c r="T83" s="81" t="s">
        <v>5</v>
      </c>
      <c r="U83" s="81" t="s">
        <v>5</v>
      </c>
      <c r="V83" s="81" t="s">
        <v>5</v>
      </c>
      <c r="W83" s="81" t="s">
        <v>5</v>
      </c>
      <c r="X83" s="81" t="s">
        <v>5</v>
      </c>
      <c r="Y83" s="81" t="s">
        <v>5</v>
      </c>
      <c r="Z83" s="81" t="s">
        <v>5</v>
      </c>
      <c r="AA83" s="81" t="s">
        <v>5</v>
      </c>
      <c r="AB83" s="81" t="s">
        <v>5</v>
      </c>
      <c r="AC83" s="5"/>
    </row>
    <row r="84" spans="1:32" s="1" customFormat="1" ht="76.5" customHeight="1" x14ac:dyDescent="0.25">
      <c r="A84" s="84"/>
      <c r="B84" s="85"/>
      <c r="C84" s="58"/>
      <c r="D84" s="60"/>
      <c r="E84" s="62"/>
      <c r="F84" s="33" t="s">
        <v>8</v>
      </c>
      <c r="G84" s="34">
        <f>G89+G94</f>
        <v>124820188.03999999</v>
      </c>
      <c r="H84" s="19">
        <f t="shared" ref="H84:N84" si="35">SUM(H89+H94)</f>
        <v>9332606.1899999995</v>
      </c>
      <c r="I84" s="19">
        <f t="shared" si="35"/>
        <v>12432402.619999999</v>
      </c>
      <c r="J84" s="19">
        <f>SUM(J89+J94)</f>
        <v>16209670.93</v>
      </c>
      <c r="K84" s="19">
        <f t="shared" si="35"/>
        <v>17973969.850000001</v>
      </c>
      <c r="L84" s="19">
        <f t="shared" si="35"/>
        <v>17593808.939999998</v>
      </c>
      <c r="M84" s="34">
        <f t="shared" si="35"/>
        <v>15981301.27</v>
      </c>
      <c r="N84" s="19">
        <f t="shared" si="35"/>
        <v>17648214.120000001</v>
      </c>
      <c r="O84" s="19">
        <f t="shared" ref="O84" si="36">SUM(O89+O94)</f>
        <v>17648214.120000001</v>
      </c>
      <c r="P84" s="57"/>
      <c r="Q84" s="57"/>
      <c r="R84" s="57"/>
      <c r="S84" s="57"/>
      <c r="T84" s="98"/>
      <c r="U84" s="98"/>
      <c r="V84" s="98"/>
      <c r="W84" s="98"/>
      <c r="X84" s="98"/>
      <c r="Y84" s="98"/>
      <c r="Z84" s="98"/>
      <c r="AA84" s="98"/>
      <c r="AB84" s="98"/>
      <c r="AC84" s="5"/>
    </row>
    <row r="85" spans="1:32" s="1" customFormat="1" ht="76.5" customHeight="1" x14ac:dyDescent="0.25">
      <c r="A85" s="84"/>
      <c r="B85" s="85"/>
      <c r="C85" s="58"/>
      <c r="D85" s="60"/>
      <c r="E85" s="62"/>
      <c r="F85" s="33" t="s">
        <v>9</v>
      </c>
      <c r="G85" s="34">
        <f t="shared" si="13"/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57"/>
      <c r="Q85" s="57"/>
      <c r="R85" s="57"/>
      <c r="S85" s="57"/>
      <c r="T85" s="98"/>
      <c r="U85" s="98"/>
      <c r="V85" s="98"/>
      <c r="W85" s="98"/>
      <c r="X85" s="98"/>
      <c r="Y85" s="98"/>
      <c r="Z85" s="98"/>
      <c r="AA85" s="98"/>
      <c r="AB85" s="98"/>
      <c r="AC85" s="5"/>
    </row>
    <row r="86" spans="1:32" s="1" customFormat="1" ht="108" customHeight="1" x14ac:dyDescent="0.25">
      <c r="A86" s="84"/>
      <c r="B86" s="85"/>
      <c r="C86" s="58"/>
      <c r="D86" s="60"/>
      <c r="E86" s="62"/>
      <c r="F86" s="33" t="s">
        <v>10</v>
      </c>
      <c r="G86" s="34">
        <f t="shared" ref="G86:G97" si="37">SUM(H86:O86)</f>
        <v>25344269.82</v>
      </c>
      <c r="H86" s="19">
        <f t="shared" ref="H86:N86" si="38">SUM(H91+H96)</f>
        <v>3612617.3</v>
      </c>
      <c r="I86" s="19">
        <f t="shared" si="38"/>
        <v>3984044.34</v>
      </c>
      <c r="J86" s="19">
        <f t="shared" si="38"/>
        <v>5500584.2000000002</v>
      </c>
      <c r="K86" s="19">
        <f t="shared" si="38"/>
        <v>6034358.0600000005</v>
      </c>
      <c r="L86" s="19">
        <f t="shared" si="38"/>
        <v>6212665.9199999999</v>
      </c>
      <c r="M86" s="19">
        <f t="shared" si="38"/>
        <v>0</v>
      </c>
      <c r="N86" s="19">
        <f t="shared" si="38"/>
        <v>0</v>
      </c>
      <c r="O86" s="19">
        <f t="shared" ref="O86" si="39">SUM(O91+O96)</f>
        <v>0</v>
      </c>
      <c r="P86" s="57"/>
      <c r="Q86" s="57"/>
      <c r="R86" s="57"/>
      <c r="S86" s="57"/>
      <c r="T86" s="98"/>
      <c r="U86" s="98"/>
      <c r="V86" s="98"/>
      <c r="W86" s="98"/>
      <c r="X86" s="98"/>
      <c r="Y86" s="98"/>
      <c r="Z86" s="98"/>
      <c r="AA86" s="98"/>
      <c r="AB86" s="98"/>
      <c r="AC86" s="5"/>
    </row>
    <row r="87" spans="1:32" s="1" customFormat="1" ht="91.9" customHeight="1" x14ac:dyDescent="0.25">
      <c r="A87" s="84"/>
      <c r="B87" s="85"/>
      <c r="C87" s="58"/>
      <c r="D87" s="61"/>
      <c r="E87" s="62"/>
      <c r="F87" s="38" t="s">
        <v>22</v>
      </c>
      <c r="G87" s="34">
        <f t="shared" si="37"/>
        <v>95123.3</v>
      </c>
      <c r="H87" s="19">
        <f>SUM(H92)</f>
        <v>20000</v>
      </c>
      <c r="I87" s="19">
        <f>SUM(I92)+I97</f>
        <v>75123.3</v>
      </c>
      <c r="J87" s="19">
        <f>SUM(J92)</f>
        <v>0</v>
      </c>
      <c r="K87" s="19">
        <f>SUM(K92)</f>
        <v>0</v>
      </c>
      <c r="L87" s="19">
        <f>SUM(L92)</f>
        <v>0</v>
      </c>
      <c r="M87" s="19">
        <v>0</v>
      </c>
      <c r="N87" s="19">
        <v>0</v>
      </c>
      <c r="O87" s="19">
        <v>0</v>
      </c>
      <c r="P87" s="57"/>
      <c r="Q87" s="57"/>
      <c r="R87" s="57"/>
      <c r="S87" s="57"/>
      <c r="T87" s="98"/>
      <c r="U87" s="98"/>
      <c r="V87" s="98"/>
      <c r="W87" s="98"/>
      <c r="X87" s="98"/>
      <c r="Y87" s="98"/>
      <c r="Z87" s="98"/>
      <c r="AA87" s="98"/>
      <c r="AB87" s="98"/>
      <c r="AC87" s="5"/>
    </row>
    <row r="88" spans="1:32" s="1" customFormat="1" ht="72" customHeight="1" x14ac:dyDescent="0.25">
      <c r="A88" s="84" t="s">
        <v>37</v>
      </c>
      <c r="B88" s="85" t="s">
        <v>41</v>
      </c>
      <c r="C88" s="58">
        <v>2020</v>
      </c>
      <c r="D88" s="72">
        <v>2027</v>
      </c>
      <c r="E88" s="62" t="s">
        <v>32</v>
      </c>
      <c r="F88" s="33" t="s">
        <v>4</v>
      </c>
      <c r="G88" s="34">
        <f t="shared" si="37"/>
        <v>18536238.52</v>
      </c>
      <c r="H88" s="19">
        <f>SUM(H89:H92)</f>
        <v>1343016.5</v>
      </c>
      <c r="I88" s="19">
        <v>2587334.7999999998</v>
      </c>
      <c r="J88" s="19">
        <v>3833549.3</v>
      </c>
      <c r="K88" s="19">
        <v>6028157.5599999996</v>
      </c>
      <c r="L88" s="19">
        <v>4744180.3600000003</v>
      </c>
      <c r="M88" s="19">
        <f t="shared" ref="M88:O88" si="40">SUM(M89:M92)</f>
        <v>0</v>
      </c>
      <c r="N88" s="19">
        <f t="shared" si="40"/>
        <v>0</v>
      </c>
      <c r="O88" s="19">
        <f t="shared" si="40"/>
        <v>0</v>
      </c>
      <c r="P88" s="78" t="s">
        <v>57</v>
      </c>
      <c r="Q88" s="81" t="s">
        <v>58</v>
      </c>
      <c r="R88" s="57"/>
      <c r="S88" s="57"/>
      <c r="T88" s="81" t="s">
        <v>5</v>
      </c>
      <c r="U88" s="81">
        <v>90</v>
      </c>
      <c r="V88" s="81">
        <v>92</v>
      </c>
      <c r="W88" s="81">
        <v>94</v>
      </c>
      <c r="X88" s="81">
        <v>95</v>
      </c>
      <c r="Y88" s="81">
        <v>96</v>
      </c>
      <c r="Z88" s="81">
        <v>97</v>
      </c>
      <c r="AA88" s="81">
        <v>98</v>
      </c>
      <c r="AB88" s="81">
        <v>99</v>
      </c>
      <c r="AC88" s="15"/>
    </row>
    <row r="89" spans="1:32" s="1" customFormat="1" ht="121.9" customHeight="1" x14ac:dyDescent="0.25">
      <c r="A89" s="84"/>
      <c r="B89" s="85"/>
      <c r="C89" s="58"/>
      <c r="D89" s="73"/>
      <c r="E89" s="62"/>
      <c r="F89" s="33" t="s">
        <v>64</v>
      </c>
      <c r="G89" s="34">
        <f>H89+I89+J89+K89+L89+M89+N89+O89</f>
        <v>14486355.539999999</v>
      </c>
      <c r="H89" s="19">
        <v>873366.35</v>
      </c>
      <c r="I89" s="19">
        <v>2128338.5</v>
      </c>
      <c r="J89" s="19">
        <v>2936785.75</v>
      </c>
      <c r="K89" s="19">
        <v>4906460.6900000004</v>
      </c>
      <c r="L89" s="19">
        <v>3641404.25</v>
      </c>
      <c r="M89" s="19">
        <v>0</v>
      </c>
      <c r="N89" s="19">
        <v>0</v>
      </c>
      <c r="O89" s="19">
        <v>0</v>
      </c>
      <c r="P89" s="79"/>
      <c r="Q89" s="98"/>
      <c r="R89" s="57" t="s">
        <v>5</v>
      </c>
      <c r="S89" s="57" t="s">
        <v>5</v>
      </c>
      <c r="T89" s="98"/>
      <c r="U89" s="98"/>
      <c r="V89" s="98"/>
      <c r="W89" s="98"/>
      <c r="X89" s="98"/>
      <c r="Y89" s="98"/>
      <c r="Z89" s="98"/>
      <c r="AA89" s="98"/>
      <c r="AB89" s="98"/>
      <c r="AC89" s="6"/>
      <c r="AD89" s="10"/>
      <c r="AE89" s="10"/>
      <c r="AF89" s="10"/>
    </row>
    <row r="90" spans="1:32" s="1" customFormat="1" ht="79.5" customHeight="1" x14ac:dyDescent="0.25">
      <c r="A90" s="84"/>
      <c r="B90" s="85"/>
      <c r="C90" s="58"/>
      <c r="D90" s="73"/>
      <c r="E90" s="62"/>
      <c r="F90" s="33" t="s">
        <v>9</v>
      </c>
      <c r="G90" s="34">
        <f t="shared" ref="G90:G92" si="41">H90+I90+J90+K90+L90+M90+N90+O90</f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79"/>
      <c r="Q90" s="98"/>
      <c r="R90" s="57"/>
      <c r="S90" s="57"/>
      <c r="T90" s="98"/>
      <c r="U90" s="98"/>
      <c r="V90" s="98"/>
      <c r="W90" s="98"/>
      <c r="X90" s="98"/>
      <c r="Y90" s="98"/>
      <c r="Z90" s="98"/>
      <c r="AA90" s="98"/>
      <c r="AB90" s="98"/>
      <c r="AC90" s="6"/>
      <c r="AD90" s="10"/>
      <c r="AE90" s="10"/>
      <c r="AF90" s="10"/>
    </row>
    <row r="91" spans="1:32" s="1" customFormat="1" ht="130.9" customHeight="1" x14ac:dyDescent="0.25">
      <c r="A91" s="84"/>
      <c r="B91" s="85"/>
      <c r="C91" s="58"/>
      <c r="D91" s="73"/>
      <c r="E91" s="62"/>
      <c r="F91" s="33" t="s">
        <v>10</v>
      </c>
      <c r="G91" s="34">
        <f t="shared" si="41"/>
        <v>4029882.9800000004</v>
      </c>
      <c r="H91" s="19">
        <v>449650.15</v>
      </c>
      <c r="I91" s="19">
        <v>458996.3</v>
      </c>
      <c r="J91" s="19">
        <v>896763.55</v>
      </c>
      <c r="K91" s="19">
        <v>1121696.8700000001</v>
      </c>
      <c r="L91" s="19">
        <v>1102776.1100000001</v>
      </c>
      <c r="M91" s="19">
        <v>0</v>
      </c>
      <c r="N91" s="19">
        <v>0</v>
      </c>
      <c r="O91" s="19">
        <v>0</v>
      </c>
      <c r="P91" s="79"/>
      <c r="Q91" s="98"/>
      <c r="R91" s="57"/>
      <c r="S91" s="57"/>
      <c r="T91" s="98"/>
      <c r="U91" s="98"/>
      <c r="V91" s="98"/>
      <c r="W91" s="98"/>
      <c r="X91" s="98"/>
      <c r="Y91" s="98"/>
      <c r="Z91" s="98"/>
      <c r="AA91" s="98"/>
      <c r="AB91" s="98"/>
      <c r="AC91" s="6"/>
      <c r="AD91" s="10"/>
      <c r="AE91" s="10"/>
      <c r="AF91" s="10"/>
    </row>
    <row r="92" spans="1:32" s="1" customFormat="1" ht="114.6" customHeight="1" x14ac:dyDescent="0.25">
      <c r="A92" s="84"/>
      <c r="B92" s="85"/>
      <c r="C92" s="58"/>
      <c r="D92" s="74"/>
      <c r="E92" s="62"/>
      <c r="F92" s="38" t="s">
        <v>22</v>
      </c>
      <c r="G92" s="34">
        <f t="shared" si="41"/>
        <v>20000</v>
      </c>
      <c r="H92" s="19">
        <v>20000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79"/>
      <c r="Q92" s="98"/>
      <c r="R92" s="57"/>
      <c r="S92" s="57"/>
      <c r="T92" s="99"/>
      <c r="U92" s="99"/>
      <c r="V92" s="99"/>
      <c r="W92" s="99"/>
      <c r="X92" s="99"/>
      <c r="Y92" s="99"/>
      <c r="Z92" s="99"/>
      <c r="AA92" s="99"/>
      <c r="AB92" s="99"/>
      <c r="AC92" s="6"/>
      <c r="AD92" s="10"/>
      <c r="AE92" s="10"/>
      <c r="AF92" s="10"/>
    </row>
    <row r="93" spans="1:32" s="1" customFormat="1" ht="71.25" customHeight="1" x14ac:dyDescent="0.25">
      <c r="A93" s="84" t="s">
        <v>38</v>
      </c>
      <c r="B93" s="85" t="s">
        <v>42</v>
      </c>
      <c r="C93" s="58">
        <v>2020</v>
      </c>
      <c r="D93" s="72">
        <v>2027</v>
      </c>
      <c r="E93" s="62" t="s">
        <v>32</v>
      </c>
      <c r="F93" s="33" t="s">
        <v>4</v>
      </c>
      <c r="G93" s="34">
        <f>SUM(H93:O93)</f>
        <v>131723342.64</v>
      </c>
      <c r="H93" s="19">
        <f t="shared" ref="H93:N93" si="42">SUM(H94:H97)</f>
        <v>11622206.99</v>
      </c>
      <c r="I93" s="19">
        <f t="shared" si="42"/>
        <v>13904235.460000001</v>
      </c>
      <c r="J93" s="19">
        <f t="shared" si="42"/>
        <v>17876705.829999998</v>
      </c>
      <c r="K93" s="19">
        <f t="shared" si="42"/>
        <v>17980170.350000001</v>
      </c>
      <c r="L93" s="19">
        <f t="shared" si="42"/>
        <v>19062294.5</v>
      </c>
      <c r="M93" s="34">
        <f t="shared" si="42"/>
        <v>15981301.27</v>
      </c>
      <c r="N93" s="19">
        <f t="shared" si="42"/>
        <v>17648214.120000001</v>
      </c>
      <c r="O93" s="19">
        <f t="shared" ref="O93" si="43">SUM(O94:O97)</f>
        <v>17648214.120000001</v>
      </c>
      <c r="P93" s="78" t="s">
        <v>44</v>
      </c>
      <c r="Q93" s="81" t="s">
        <v>19</v>
      </c>
      <c r="R93" s="57"/>
      <c r="S93" s="57"/>
      <c r="T93" s="57" t="s">
        <v>5</v>
      </c>
      <c r="U93" s="57" t="s">
        <v>5</v>
      </c>
      <c r="V93" s="57" t="s">
        <v>5</v>
      </c>
      <c r="W93" s="57" t="s">
        <v>5</v>
      </c>
      <c r="X93" s="100" t="s">
        <v>5</v>
      </c>
      <c r="Y93" s="100" t="s">
        <v>5</v>
      </c>
      <c r="Z93" s="100" t="s">
        <v>5</v>
      </c>
      <c r="AA93" s="100" t="s">
        <v>5</v>
      </c>
      <c r="AB93" s="100" t="s">
        <v>5</v>
      </c>
      <c r="AC93" s="13"/>
      <c r="AD93" s="10"/>
      <c r="AE93" s="10"/>
      <c r="AF93" s="10"/>
    </row>
    <row r="94" spans="1:32" s="1" customFormat="1" ht="87" customHeight="1" x14ac:dyDescent="0.25">
      <c r="A94" s="84"/>
      <c r="B94" s="85"/>
      <c r="C94" s="58"/>
      <c r="D94" s="73"/>
      <c r="E94" s="62"/>
      <c r="F94" s="33" t="s">
        <v>64</v>
      </c>
      <c r="G94" s="34">
        <f t="shared" si="37"/>
        <v>110333832.5</v>
      </c>
      <c r="H94" s="19">
        <v>8459239.8399999999</v>
      </c>
      <c r="I94" s="19">
        <v>10304064.119999999</v>
      </c>
      <c r="J94" s="19">
        <v>13272885.18</v>
      </c>
      <c r="K94" s="19">
        <v>13067509.16</v>
      </c>
      <c r="L94" s="19">
        <v>13952404.689999999</v>
      </c>
      <c r="M94" s="34">
        <v>15981301.27</v>
      </c>
      <c r="N94" s="19">
        <v>17648214.120000001</v>
      </c>
      <c r="O94" s="19">
        <v>17648214.120000001</v>
      </c>
      <c r="P94" s="79"/>
      <c r="Q94" s="98"/>
      <c r="R94" s="57"/>
      <c r="S94" s="57"/>
      <c r="T94" s="77"/>
      <c r="U94" s="77"/>
      <c r="V94" s="77"/>
      <c r="W94" s="77"/>
      <c r="X94" s="77"/>
      <c r="Y94" s="77"/>
      <c r="Z94" s="77"/>
      <c r="AA94" s="77"/>
      <c r="AB94" s="77"/>
      <c r="AC94" s="13"/>
      <c r="AD94" s="10"/>
      <c r="AE94" s="10"/>
      <c r="AF94" s="10"/>
    </row>
    <row r="95" spans="1:32" s="1" customFormat="1" ht="78.599999999999994" customHeight="1" x14ac:dyDescent="0.25">
      <c r="A95" s="84"/>
      <c r="B95" s="85"/>
      <c r="C95" s="58"/>
      <c r="D95" s="73"/>
      <c r="E95" s="62"/>
      <c r="F95" s="33" t="s">
        <v>9</v>
      </c>
      <c r="G95" s="34">
        <f t="shared" si="37"/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79"/>
      <c r="Q95" s="98"/>
      <c r="R95" s="57"/>
      <c r="S95" s="57"/>
      <c r="T95" s="77"/>
      <c r="U95" s="77"/>
      <c r="V95" s="77"/>
      <c r="W95" s="77"/>
      <c r="X95" s="77"/>
      <c r="Y95" s="77"/>
      <c r="Z95" s="77"/>
      <c r="AA95" s="77"/>
      <c r="AB95" s="77"/>
      <c r="AC95" s="13"/>
      <c r="AD95" s="10"/>
      <c r="AE95" s="10"/>
      <c r="AF95" s="10"/>
    </row>
    <row r="96" spans="1:32" s="1" customFormat="1" ht="99" customHeight="1" x14ac:dyDescent="0.25">
      <c r="A96" s="84"/>
      <c r="B96" s="85"/>
      <c r="C96" s="58"/>
      <c r="D96" s="73"/>
      <c r="E96" s="62"/>
      <c r="F96" s="33" t="s">
        <v>10</v>
      </c>
      <c r="G96" s="34">
        <f t="shared" si="37"/>
        <v>21314386.84</v>
      </c>
      <c r="H96" s="19">
        <v>3162967.15</v>
      </c>
      <c r="I96" s="19">
        <v>3525048.04</v>
      </c>
      <c r="J96" s="19">
        <v>4603820.6500000004</v>
      </c>
      <c r="K96" s="19">
        <v>4912661.1900000004</v>
      </c>
      <c r="L96" s="19">
        <v>5109889.8099999996</v>
      </c>
      <c r="M96" s="19">
        <v>0</v>
      </c>
      <c r="N96" s="19">
        <v>0</v>
      </c>
      <c r="O96" s="19">
        <v>0</v>
      </c>
      <c r="P96" s="79"/>
      <c r="Q96" s="98"/>
      <c r="R96" s="57"/>
      <c r="S96" s="57"/>
      <c r="T96" s="77"/>
      <c r="U96" s="77"/>
      <c r="V96" s="77"/>
      <c r="W96" s="77"/>
      <c r="X96" s="77"/>
      <c r="Y96" s="77"/>
      <c r="Z96" s="77"/>
      <c r="AA96" s="77"/>
      <c r="AB96" s="77"/>
      <c r="AC96" s="13"/>
      <c r="AD96" s="10"/>
      <c r="AE96" s="10"/>
      <c r="AF96" s="10"/>
    </row>
    <row r="97" spans="1:32" s="1" customFormat="1" ht="76.900000000000006" customHeight="1" x14ac:dyDescent="0.25">
      <c r="A97" s="84"/>
      <c r="B97" s="85"/>
      <c r="C97" s="58"/>
      <c r="D97" s="74"/>
      <c r="E97" s="62"/>
      <c r="F97" s="33" t="s">
        <v>22</v>
      </c>
      <c r="G97" s="34">
        <f t="shared" si="37"/>
        <v>75123.3</v>
      </c>
      <c r="H97" s="19">
        <v>0</v>
      </c>
      <c r="I97" s="19">
        <v>75123.3</v>
      </c>
      <c r="J97" s="19">
        <v>0</v>
      </c>
      <c r="K97" s="19">
        <v>0</v>
      </c>
      <c r="L97" s="19">
        <v>0</v>
      </c>
      <c r="M97" s="19">
        <v>0</v>
      </c>
      <c r="N97" s="19">
        <v>0</v>
      </c>
      <c r="O97" s="19">
        <v>0</v>
      </c>
      <c r="P97" s="80"/>
      <c r="Q97" s="99"/>
      <c r="R97" s="57"/>
      <c r="S97" s="57"/>
      <c r="T97" s="77"/>
      <c r="U97" s="77"/>
      <c r="V97" s="77"/>
      <c r="W97" s="77"/>
      <c r="X97" s="77"/>
      <c r="Y97" s="77"/>
      <c r="Z97" s="77"/>
      <c r="AA97" s="77"/>
      <c r="AB97" s="77"/>
      <c r="AC97" s="13"/>
      <c r="AD97" s="10"/>
      <c r="AE97" s="10"/>
      <c r="AF97" s="10"/>
    </row>
    <row r="98" spans="1:32" s="1" customFormat="1" ht="0.75" hidden="1" customHeight="1" x14ac:dyDescent="0.25">
      <c r="A98" s="58" t="s">
        <v>12</v>
      </c>
      <c r="B98" s="58"/>
      <c r="C98" s="58">
        <v>2020</v>
      </c>
      <c r="D98" s="59">
        <v>2026</v>
      </c>
      <c r="E98" s="58" t="s">
        <v>34</v>
      </c>
      <c r="F98" s="33" t="s">
        <v>4</v>
      </c>
      <c r="G98" s="19">
        <f t="shared" ref="G98:N102" si="44">G16+G78</f>
        <v>298208748.49000001</v>
      </c>
      <c r="H98" s="19">
        <f t="shared" si="44"/>
        <v>18830576.789999999</v>
      </c>
      <c r="I98" s="39">
        <f t="shared" si="44"/>
        <v>40769113.549999997</v>
      </c>
      <c r="J98" s="19">
        <f t="shared" si="44"/>
        <v>38363281.769999996</v>
      </c>
      <c r="K98" s="19">
        <f t="shared" si="44"/>
        <v>99175464.609999999</v>
      </c>
      <c r="L98" s="39">
        <f t="shared" si="44"/>
        <v>49792582.260000005</v>
      </c>
      <c r="M98" s="19">
        <f t="shared" si="44"/>
        <v>15981301.27</v>
      </c>
      <c r="N98" s="19">
        <f t="shared" si="44"/>
        <v>17648214.120000001</v>
      </c>
      <c r="O98" s="19">
        <f t="shared" ref="O98" si="45">O16+O78</f>
        <v>17648214.120000001</v>
      </c>
      <c r="P98" s="57" t="s">
        <v>5</v>
      </c>
      <c r="Q98" s="57" t="s">
        <v>5</v>
      </c>
      <c r="R98" s="57"/>
      <c r="S98" s="57"/>
      <c r="T98" s="43" t="s">
        <v>5</v>
      </c>
      <c r="U98" s="63" t="s">
        <v>5</v>
      </c>
      <c r="V98" s="36" t="s">
        <v>5</v>
      </c>
      <c r="W98" s="36" t="s">
        <v>5</v>
      </c>
      <c r="X98" s="63" t="s">
        <v>5</v>
      </c>
      <c r="Y98" s="63" t="s">
        <v>5</v>
      </c>
      <c r="Z98" s="63" t="s">
        <v>5</v>
      </c>
      <c r="AA98" s="63" t="s">
        <v>5</v>
      </c>
      <c r="AB98" s="63" t="s">
        <v>5</v>
      </c>
      <c r="AC98" s="5"/>
    </row>
    <row r="99" spans="1:32" s="1" customFormat="1" ht="79.5" hidden="1" customHeight="1" x14ac:dyDescent="0.25">
      <c r="A99" s="58"/>
      <c r="B99" s="58"/>
      <c r="C99" s="58"/>
      <c r="D99" s="60"/>
      <c r="E99" s="58"/>
      <c r="F99" s="33" t="s">
        <v>8</v>
      </c>
      <c r="G99" s="19">
        <f t="shared" si="44"/>
        <v>223858774.04000002</v>
      </c>
      <c r="H99" s="19">
        <f t="shared" si="44"/>
        <v>11567016.789999999</v>
      </c>
      <c r="I99" s="39">
        <f t="shared" si="44"/>
        <v>28866055.379999999</v>
      </c>
      <c r="J99" s="19">
        <f t="shared" si="44"/>
        <v>31885223.57</v>
      </c>
      <c r="K99" s="19">
        <f t="shared" si="44"/>
        <v>58948420.530000001</v>
      </c>
      <c r="L99" s="39">
        <f t="shared" si="44"/>
        <v>41314328.259999998</v>
      </c>
      <c r="M99" s="19">
        <f t="shared" si="44"/>
        <v>15981301.27</v>
      </c>
      <c r="N99" s="19">
        <f t="shared" si="44"/>
        <v>17648214.120000001</v>
      </c>
      <c r="O99" s="19">
        <f t="shared" ref="O99" si="46">O17+O79</f>
        <v>17648214.120000001</v>
      </c>
      <c r="P99" s="114"/>
      <c r="Q99" s="111"/>
      <c r="R99" s="57"/>
      <c r="S99" s="57"/>
      <c r="T99" s="44"/>
      <c r="U99" s="64"/>
      <c r="V99" s="36" t="s">
        <v>5</v>
      </c>
      <c r="W99" s="36" t="s">
        <v>5</v>
      </c>
      <c r="X99" s="64"/>
      <c r="Y99" s="64"/>
      <c r="Z99" s="64"/>
      <c r="AA99" s="64"/>
      <c r="AB99" s="64"/>
      <c r="AC99" s="5"/>
    </row>
    <row r="100" spans="1:32" s="1" customFormat="1" ht="52.5" hidden="1" customHeight="1" x14ac:dyDescent="0.25">
      <c r="A100" s="58"/>
      <c r="B100" s="58"/>
      <c r="C100" s="58"/>
      <c r="D100" s="60"/>
      <c r="E100" s="58"/>
      <c r="F100" s="33" t="s">
        <v>9</v>
      </c>
      <c r="G100" s="19">
        <f t="shared" si="44"/>
        <v>35446895.530000001</v>
      </c>
      <c r="H100" s="19">
        <f t="shared" si="44"/>
        <v>0</v>
      </c>
      <c r="I100" s="19">
        <f t="shared" si="44"/>
        <v>6086895.5300000003</v>
      </c>
      <c r="J100" s="19">
        <f t="shared" si="44"/>
        <v>60000</v>
      </c>
      <c r="K100" s="19">
        <f t="shared" si="44"/>
        <v>29000000</v>
      </c>
      <c r="L100" s="19">
        <f t="shared" si="44"/>
        <v>300000</v>
      </c>
      <c r="M100" s="19">
        <f t="shared" si="44"/>
        <v>0</v>
      </c>
      <c r="N100" s="19">
        <f t="shared" si="44"/>
        <v>0</v>
      </c>
      <c r="O100" s="19">
        <f t="shared" ref="O100" si="47">O18+O80</f>
        <v>0</v>
      </c>
      <c r="P100" s="114"/>
      <c r="Q100" s="111"/>
      <c r="R100" s="57"/>
      <c r="S100" s="57"/>
      <c r="T100" s="44"/>
      <c r="U100" s="64"/>
      <c r="V100" s="36" t="s">
        <v>5</v>
      </c>
      <c r="W100" s="36" t="s">
        <v>5</v>
      </c>
      <c r="X100" s="64"/>
      <c r="Y100" s="64"/>
      <c r="Z100" s="64"/>
      <c r="AA100" s="64"/>
      <c r="AB100" s="64"/>
      <c r="AC100" s="5"/>
    </row>
    <row r="101" spans="1:32" s="1" customFormat="1" ht="77.25" hidden="1" customHeight="1" x14ac:dyDescent="0.25">
      <c r="A101" s="58"/>
      <c r="B101" s="58"/>
      <c r="C101" s="58"/>
      <c r="D101" s="60"/>
      <c r="E101" s="58"/>
      <c r="F101" s="33" t="s">
        <v>10</v>
      </c>
      <c r="G101" s="19">
        <f t="shared" si="44"/>
        <v>38807955.619999997</v>
      </c>
      <c r="H101" s="19">
        <f t="shared" si="44"/>
        <v>7243560</v>
      </c>
      <c r="I101" s="19">
        <f t="shared" si="44"/>
        <v>5741039.3399999999</v>
      </c>
      <c r="J101" s="19">
        <f t="shared" si="44"/>
        <v>6418058.2000000002</v>
      </c>
      <c r="K101" s="19">
        <f t="shared" si="44"/>
        <v>11227044.08</v>
      </c>
      <c r="L101" s="19">
        <f t="shared" si="44"/>
        <v>8178254</v>
      </c>
      <c r="M101" s="19">
        <f t="shared" si="44"/>
        <v>0</v>
      </c>
      <c r="N101" s="19">
        <f t="shared" si="44"/>
        <v>0</v>
      </c>
      <c r="O101" s="19">
        <f t="shared" ref="O101" si="48">O19+O81</f>
        <v>0</v>
      </c>
      <c r="P101" s="114"/>
      <c r="Q101" s="111"/>
      <c r="R101" s="57"/>
      <c r="S101" s="57"/>
      <c r="T101" s="44"/>
      <c r="U101" s="64"/>
      <c r="V101" s="36" t="s">
        <v>5</v>
      </c>
      <c r="W101" s="36" t="s">
        <v>5</v>
      </c>
      <c r="X101" s="64"/>
      <c r="Y101" s="64"/>
      <c r="Z101" s="64"/>
      <c r="AA101" s="64"/>
      <c r="AB101" s="64"/>
      <c r="AC101" s="5"/>
    </row>
    <row r="102" spans="1:32" s="1" customFormat="1" ht="2.25" hidden="1" customHeight="1" x14ac:dyDescent="0.25">
      <c r="A102" s="58"/>
      <c r="B102" s="58"/>
      <c r="C102" s="58"/>
      <c r="D102" s="61"/>
      <c r="E102" s="58"/>
      <c r="F102" s="38" t="s">
        <v>22</v>
      </c>
      <c r="G102" s="19">
        <f t="shared" si="44"/>
        <v>95123.3</v>
      </c>
      <c r="H102" s="19">
        <f t="shared" si="44"/>
        <v>20000</v>
      </c>
      <c r="I102" s="19">
        <f t="shared" si="44"/>
        <v>75123.3</v>
      </c>
      <c r="J102" s="19">
        <f t="shared" si="44"/>
        <v>0</v>
      </c>
      <c r="K102" s="19">
        <f t="shared" si="44"/>
        <v>0</v>
      </c>
      <c r="L102" s="19">
        <f t="shared" si="44"/>
        <v>0</v>
      </c>
      <c r="M102" s="19">
        <f t="shared" si="44"/>
        <v>0</v>
      </c>
      <c r="N102" s="19">
        <f t="shared" si="44"/>
        <v>0</v>
      </c>
      <c r="O102" s="19">
        <f t="shared" ref="O102" si="49">O20+O82</f>
        <v>0</v>
      </c>
      <c r="P102" s="114"/>
      <c r="Q102" s="111"/>
      <c r="R102" s="57"/>
      <c r="S102" s="57"/>
      <c r="T102" s="44"/>
      <c r="U102" s="64"/>
      <c r="V102" s="36" t="s">
        <v>5</v>
      </c>
      <c r="W102" s="36" t="s">
        <v>5</v>
      </c>
      <c r="X102" s="64"/>
      <c r="Y102" s="64"/>
      <c r="Z102" s="64"/>
      <c r="AA102" s="64"/>
      <c r="AB102" s="64"/>
      <c r="AC102" s="5"/>
    </row>
    <row r="103" spans="1:32" s="1" customFormat="1" ht="48.75" hidden="1" customHeight="1" x14ac:dyDescent="0.25">
      <c r="A103" s="40" t="s">
        <v>9</v>
      </c>
      <c r="B103" s="40"/>
      <c r="C103" s="40"/>
      <c r="D103" s="40"/>
      <c r="E103" s="31"/>
      <c r="F103" s="31"/>
      <c r="G103" s="19"/>
      <c r="H103" s="19"/>
      <c r="I103" s="19"/>
      <c r="J103" s="19"/>
      <c r="K103" s="19"/>
      <c r="L103" s="19"/>
      <c r="M103" s="19"/>
      <c r="N103" s="19"/>
      <c r="O103" s="19"/>
      <c r="P103" s="43" t="s">
        <v>5</v>
      </c>
      <c r="Q103" s="43" t="s">
        <v>5</v>
      </c>
      <c r="R103" s="57"/>
      <c r="S103" s="57"/>
      <c r="T103" s="44"/>
      <c r="U103" s="64"/>
      <c r="V103" s="36" t="s">
        <v>5</v>
      </c>
      <c r="W103" s="36" t="s">
        <v>5</v>
      </c>
      <c r="X103" s="64"/>
      <c r="Y103" s="64"/>
      <c r="Z103" s="64"/>
      <c r="AA103" s="64"/>
      <c r="AB103" s="64"/>
      <c r="AC103" s="5"/>
    </row>
    <row r="104" spans="1:32" s="1" customFormat="1" ht="1.5" customHeight="1" x14ac:dyDescent="0.25">
      <c r="A104" s="40"/>
      <c r="B104" s="40"/>
      <c r="C104" s="40"/>
      <c r="D104" s="40"/>
      <c r="E104" s="31"/>
      <c r="F104" s="31"/>
      <c r="G104" s="19"/>
      <c r="H104" s="19"/>
      <c r="I104" s="19"/>
      <c r="J104" s="19"/>
      <c r="K104" s="19"/>
      <c r="L104" s="19"/>
      <c r="M104" s="19"/>
      <c r="N104" s="19"/>
      <c r="O104" s="19"/>
      <c r="P104" s="44"/>
      <c r="Q104" s="44"/>
      <c r="R104" s="57"/>
      <c r="S104" s="57"/>
      <c r="T104" s="44"/>
      <c r="U104" s="64"/>
      <c r="V104" s="36" t="s">
        <v>5</v>
      </c>
      <c r="W104" s="36" t="s">
        <v>5</v>
      </c>
      <c r="X104" s="64"/>
      <c r="Y104" s="64"/>
      <c r="Z104" s="64"/>
      <c r="AA104" s="64"/>
      <c r="AB104" s="64"/>
      <c r="AC104" s="5"/>
    </row>
    <row r="105" spans="1:32" s="1" customFormat="1" ht="71.25" customHeight="1" x14ac:dyDescent="0.25">
      <c r="A105" s="58" t="s">
        <v>12</v>
      </c>
      <c r="B105" s="58"/>
      <c r="C105" s="58">
        <v>2020</v>
      </c>
      <c r="D105" s="59">
        <v>2027</v>
      </c>
      <c r="E105" s="58" t="s">
        <v>34</v>
      </c>
      <c r="F105" s="33" t="s">
        <v>4</v>
      </c>
      <c r="G105" s="19">
        <f>G21+G83</f>
        <v>298208748.49000001</v>
      </c>
      <c r="H105" s="19">
        <f t="shared" ref="H105:O105" si="50">H21+H83</f>
        <v>18830576.789999999</v>
      </c>
      <c r="I105" s="19">
        <f t="shared" si="50"/>
        <v>40769113.549999997</v>
      </c>
      <c r="J105" s="55">
        <f t="shared" si="50"/>
        <v>38363281.769999996</v>
      </c>
      <c r="K105" s="19">
        <f t="shared" si="50"/>
        <v>99175464.609999999</v>
      </c>
      <c r="L105" s="48">
        <f t="shared" si="50"/>
        <v>49792582.260000005</v>
      </c>
      <c r="M105" s="19">
        <f t="shared" si="50"/>
        <v>15981301.27</v>
      </c>
      <c r="N105" s="19">
        <f t="shared" si="50"/>
        <v>17648214.120000001</v>
      </c>
      <c r="O105" s="19">
        <f t="shared" si="50"/>
        <v>17648214.120000001</v>
      </c>
      <c r="P105" s="57" t="s">
        <v>5</v>
      </c>
      <c r="Q105" s="57" t="s">
        <v>5</v>
      </c>
      <c r="R105" s="57"/>
      <c r="S105" s="57"/>
      <c r="T105" s="64" t="s">
        <v>5</v>
      </c>
      <c r="U105" s="64"/>
      <c r="V105" s="63" t="s">
        <v>5</v>
      </c>
      <c r="W105" s="63" t="s">
        <v>5</v>
      </c>
      <c r="X105" s="64"/>
      <c r="Y105" s="64"/>
      <c r="Z105" s="64"/>
      <c r="AA105" s="64"/>
      <c r="AB105" s="64"/>
      <c r="AC105" s="13"/>
      <c r="AD105" s="10"/>
      <c r="AE105" s="10"/>
      <c r="AF105" s="10"/>
    </row>
    <row r="106" spans="1:32" s="1" customFormat="1" ht="87" customHeight="1" x14ac:dyDescent="0.25">
      <c r="A106" s="58"/>
      <c r="B106" s="58"/>
      <c r="C106" s="58"/>
      <c r="D106" s="60"/>
      <c r="E106" s="58"/>
      <c r="F106" s="33" t="s">
        <v>8</v>
      </c>
      <c r="G106" s="19">
        <f t="shared" ref="G106:O109" si="51">G22+G84</f>
        <v>223858774.03999999</v>
      </c>
      <c r="H106" s="19">
        <f t="shared" si="51"/>
        <v>11567016.789999999</v>
      </c>
      <c r="I106" s="19">
        <f t="shared" si="51"/>
        <v>28866055.379999999</v>
      </c>
      <c r="J106" s="55">
        <f>J22+J84</f>
        <v>31885223.57</v>
      </c>
      <c r="K106" s="19">
        <f t="shared" si="51"/>
        <v>58948420.530000001</v>
      </c>
      <c r="L106" s="48">
        <f t="shared" si="51"/>
        <v>41314328.259999998</v>
      </c>
      <c r="M106" s="19">
        <f t="shared" si="51"/>
        <v>15981301.27</v>
      </c>
      <c r="N106" s="19">
        <f t="shared" si="51"/>
        <v>17648214.120000001</v>
      </c>
      <c r="O106" s="19">
        <f t="shared" si="51"/>
        <v>17648214.120000001</v>
      </c>
      <c r="P106" s="57"/>
      <c r="Q106" s="57"/>
      <c r="R106" s="36"/>
      <c r="S106" s="36"/>
      <c r="T106" s="64"/>
      <c r="U106" s="64"/>
      <c r="V106" s="64"/>
      <c r="W106" s="64"/>
      <c r="X106" s="64"/>
      <c r="Y106" s="64"/>
      <c r="Z106" s="64"/>
      <c r="AA106" s="64"/>
      <c r="AB106" s="64"/>
      <c r="AC106" s="13"/>
      <c r="AD106" s="10"/>
      <c r="AE106" s="10"/>
      <c r="AF106" s="10"/>
    </row>
    <row r="107" spans="1:32" s="1" customFormat="1" ht="78.599999999999994" customHeight="1" x14ac:dyDescent="0.25">
      <c r="A107" s="58"/>
      <c r="B107" s="58"/>
      <c r="C107" s="58"/>
      <c r="D107" s="60"/>
      <c r="E107" s="58"/>
      <c r="F107" s="33" t="s">
        <v>9</v>
      </c>
      <c r="G107" s="19">
        <f t="shared" si="51"/>
        <v>35446895.530000001</v>
      </c>
      <c r="H107" s="19">
        <f t="shared" si="51"/>
        <v>0</v>
      </c>
      <c r="I107" s="19">
        <f t="shared" si="51"/>
        <v>6086895.5300000003</v>
      </c>
      <c r="J107" s="55">
        <f t="shared" si="51"/>
        <v>60000</v>
      </c>
      <c r="K107" s="19">
        <f t="shared" si="51"/>
        <v>29000000</v>
      </c>
      <c r="L107" s="48">
        <f t="shared" si="51"/>
        <v>300000</v>
      </c>
      <c r="M107" s="19">
        <f t="shared" si="51"/>
        <v>0</v>
      </c>
      <c r="N107" s="19">
        <f t="shared" si="51"/>
        <v>0</v>
      </c>
      <c r="O107" s="19">
        <f t="shared" si="51"/>
        <v>0</v>
      </c>
      <c r="P107" s="57"/>
      <c r="Q107" s="57"/>
      <c r="R107" s="36"/>
      <c r="S107" s="36"/>
      <c r="T107" s="64"/>
      <c r="U107" s="64"/>
      <c r="V107" s="64"/>
      <c r="W107" s="64"/>
      <c r="X107" s="64"/>
      <c r="Y107" s="64"/>
      <c r="Z107" s="64"/>
      <c r="AA107" s="64"/>
      <c r="AB107" s="64"/>
      <c r="AC107" s="13"/>
      <c r="AD107" s="10"/>
      <c r="AE107" s="10"/>
      <c r="AF107" s="10"/>
    </row>
    <row r="108" spans="1:32" s="1" customFormat="1" ht="99" customHeight="1" x14ac:dyDescent="0.25">
      <c r="A108" s="58"/>
      <c r="B108" s="58"/>
      <c r="C108" s="58"/>
      <c r="D108" s="60"/>
      <c r="E108" s="58"/>
      <c r="F108" s="33" t="s">
        <v>10</v>
      </c>
      <c r="G108" s="19">
        <f t="shared" si="51"/>
        <v>38807955.619999997</v>
      </c>
      <c r="H108" s="19">
        <f t="shared" si="51"/>
        <v>7243560</v>
      </c>
      <c r="I108" s="19">
        <f t="shared" si="51"/>
        <v>5741039.3399999999</v>
      </c>
      <c r="J108" s="55">
        <f t="shared" si="51"/>
        <v>6418058.2000000002</v>
      </c>
      <c r="K108" s="19">
        <f t="shared" si="51"/>
        <v>11227044.08</v>
      </c>
      <c r="L108" s="48">
        <f t="shared" si="51"/>
        <v>8178254</v>
      </c>
      <c r="M108" s="19">
        <f t="shared" si="51"/>
        <v>0</v>
      </c>
      <c r="N108" s="19">
        <f t="shared" si="51"/>
        <v>0</v>
      </c>
      <c r="O108" s="19">
        <f t="shared" si="51"/>
        <v>0</v>
      </c>
      <c r="P108" s="57"/>
      <c r="Q108" s="57"/>
      <c r="R108" s="36"/>
      <c r="S108" s="36"/>
      <c r="T108" s="64"/>
      <c r="U108" s="64"/>
      <c r="V108" s="64"/>
      <c r="W108" s="64"/>
      <c r="X108" s="64"/>
      <c r="Y108" s="64"/>
      <c r="Z108" s="64"/>
      <c r="AA108" s="64"/>
      <c r="AB108" s="64"/>
      <c r="AC108" s="13"/>
      <c r="AD108" s="10"/>
      <c r="AE108" s="10"/>
      <c r="AF108" s="10"/>
    </row>
    <row r="109" spans="1:32" s="1" customFormat="1" ht="76.900000000000006" customHeight="1" x14ac:dyDescent="0.25">
      <c r="A109" s="58"/>
      <c r="B109" s="58"/>
      <c r="C109" s="58"/>
      <c r="D109" s="61"/>
      <c r="E109" s="58"/>
      <c r="F109" s="38" t="s">
        <v>22</v>
      </c>
      <c r="G109" s="19">
        <f t="shared" si="51"/>
        <v>95123.3</v>
      </c>
      <c r="H109" s="19">
        <f t="shared" si="51"/>
        <v>20000</v>
      </c>
      <c r="I109" s="19">
        <f t="shared" si="51"/>
        <v>75123.3</v>
      </c>
      <c r="J109" s="55">
        <f t="shared" si="51"/>
        <v>0</v>
      </c>
      <c r="K109" s="19">
        <f t="shared" si="51"/>
        <v>0</v>
      </c>
      <c r="L109" s="48">
        <f t="shared" si="51"/>
        <v>0</v>
      </c>
      <c r="M109" s="19">
        <f t="shared" si="51"/>
        <v>0</v>
      </c>
      <c r="N109" s="19">
        <f t="shared" si="51"/>
        <v>0</v>
      </c>
      <c r="O109" s="19">
        <f t="shared" si="51"/>
        <v>0</v>
      </c>
      <c r="P109" s="57"/>
      <c r="Q109" s="57"/>
      <c r="R109" s="36"/>
      <c r="S109" s="36"/>
      <c r="T109" s="65"/>
      <c r="U109" s="65"/>
      <c r="V109" s="65"/>
      <c r="W109" s="65"/>
      <c r="X109" s="65"/>
      <c r="Y109" s="65"/>
      <c r="Z109" s="65"/>
      <c r="AA109" s="65"/>
      <c r="AB109" s="65"/>
      <c r="AC109" s="13"/>
      <c r="AD109" s="10"/>
      <c r="AE109" s="10"/>
      <c r="AF109" s="10"/>
    </row>
    <row r="110" spans="1:32" s="1" customFormat="1" ht="57.6" customHeight="1" x14ac:dyDescent="0.4">
      <c r="A110" s="85" t="s">
        <v>86</v>
      </c>
      <c r="B110" s="85"/>
      <c r="C110" s="31">
        <v>2020</v>
      </c>
      <c r="D110" s="56">
        <v>2027</v>
      </c>
      <c r="E110" s="31" t="s">
        <v>5</v>
      </c>
      <c r="F110" s="31" t="s">
        <v>5</v>
      </c>
      <c r="G110" s="19" t="s">
        <v>5</v>
      </c>
      <c r="H110" s="19" t="s">
        <v>5</v>
      </c>
      <c r="I110" s="19" t="s">
        <v>5</v>
      </c>
      <c r="J110" s="55" t="s">
        <v>5</v>
      </c>
      <c r="K110" s="19" t="s">
        <v>5</v>
      </c>
      <c r="L110" s="48" t="s">
        <v>5</v>
      </c>
      <c r="M110" s="19" t="s">
        <v>5</v>
      </c>
      <c r="N110" s="19" t="s">
        <v>5</v>
      </c>
      <c r="O110" s="19" t="s">
        <v>5</v>
      </c>
      <c r="P110" s="41" t="s">
        <v>5</v>
      </c>
      <c r="Q110" s="41" t="s">
        <v>5</v>
      </c>
      <c r="R110" s="36"/>
      <c r="S110" s="36"/>
      <c r="T110" s="36" t="s">
        <v>5</v>
      </c>
      <c r="U110" s="36" t="s">
        <v>5</v>
      </c>
      <c r="V110" s="37" t="s">
        <v>5</v>
      </c>
      <c r="W110" s="37" t="s">
        <v>5</v>
      </c>
      <c r="X110" s="36" t="s">
        <v>5</v>
      </c>
      <c r="Y110" s="36" t="s">
        <v>5</v>
      </c>
      <c r="Z110" s="36" t="s">
        <v>5</v>
      </c>
      <c r="AA110" s="36" t="s">
        <v>5</v>
      </c>
      <c r="AB110" s="36" t="s">
        <v>5</v>
      </c>
      <c r="AC110" s="5"/>
    </row>
    <row r="111" spans="1:32" s="1" customFormat="1" ht="108.75" customHeight="1" x14ac:dyDescent="0.25">
      <c r="A111" s="58">
        <v>1</v>
      </c>
      <c r="B111" s="85" t="s">
        <v>59</v>
      </c>
      <c r="C111" s="58">
        <v>2020</v>
      </c>
      <c r="D111" s="59">
        <v>2027</v>
      </c>
      <c r="E111" s="58" t="s">
        <v>39</v>
      </c>
      <c r="F111" s="33" t="s">
        <v>4</v>
      </c>
      <c r="G111" s="19">
        <f>SUM(H111:N111)</f>
        <v>57459418.189999998</v>
      </c>
      <c r="H111" s="19">
        <f t="shared" ref="H111:N111" si="52">H116</f>
        <v>5934388.3300000001</v>
      </c>
      <c r="I111" s="19">
        <f t="shared" si="52"/>
        <v>7396960.1500000004</v>
      </c>
      <c r="J111" s="19">
        <f t="shared" si="52"/>
        <v>8248485.2400000002</v>
      </c>
      <c r="K111" s="19">
        <f t="shared" si="52"/>
        <v>8822997.6400000006</v>
      </c>
      <c r="L111" s="19">
        <f t="shared" si="52"/>
        <v>9471072.3699999992</v>
      </c>
      <c r="M111" s="19">
        <f t="shared" si="52"/>
        <v>8787332.7799999993</v>
      </c>
      <c r="N111" s="19">
        <f t="shared" si="52"/>
        <v>8798181.6799999997</v>
      </c>
      <c r="O111" s="19">
        <f t="shared" ref="O111" si="53">O116</f>
        <v>8798181.6799999997</v>
      </c>
      <c r="P111" s="63" t="s">
        <v>5</v>
      </c>
      <c r="Q111" s="63" t="s">
        <v>5</v>
      </c>
      <c r="R111" s="36"/>
      <c r="S111" s="36"/>
      <c r="T111" s="63" t="s">
        <v>5</v>
      </c>
      <c r="U111" s="63" t="s">
        <v>5</v>
      </c>
      <c r="V111" s="63" t="s">
        <v>5</v>
      </c>
      <c r="W111" s="63" t="s">
        <v>5</v>
      </c>
      <c r="X111" s="63" t="s">
        <v>5</v>
      </c>
      <c r="Y111" s="63" t="s">
        <v>5</v>
      </c>
      <c r="Z111" s="63" t="s">
        <v>5</v>
      </c>
      <c r="AA111" s="63" t="s">
        <v>5</v>
      </c>
      <c r="AB111" s="63" t="s">
        <v>5</v>
      </c>
      <c r="AC111" s="5"/>
    </row>
    <row r="112" spans="1:32" s="1" customFormat="1" ht="77.25" customHeight="1" x14ac:dyDescent="0.25">
      <c r="A112" s="58"/>
      <c r="B112" s="85"/>
      <c r="C112" s="58"/>
      <c r="D112" s="60"/>
      <c r="E112" s="58"/>
      <c r="F112" s="33" t="s">
        <v>8</v>
      </c>
      <c r="G112" s="19">
        <f t="shared" ref="G112:N112" si="54">G117</f>
        <v>57459418.189999998</v>
      </c>
      <c r="H112" s="19">
        <f t="shared" si="54"/>
        <v>5934388.3300000001</v>
      </c>
      <c r="I112" s="19">
        <f t="shared" si="54"/>
        <v>7396960.1500000004</v>
      </c>
      <c r="J112" s="19">
        <f t="shared" si="54"/>
        <v>8248485.2400000002</v>
      </c>
      <c r="K112" s="19">
        <f t="shared" si="54"/>
        <v>8822997.6400000006</v>
      </c>
      <c r="L112" s="19">
        <f t="shared" si="54"/>
        <v>9471072.3699999992</v>
      </c>
      <c r="M112" s="19">
        <f t="shared" si="54"/>
        <v>8787332.7799999993</v>
      </c>
      <c r="N112" s="19">
        <f t="shared" si="54"/>
        <v>8798181.6799999997</v>
      </c>
      <c r="O112" s="19">
        <f t="shared" ref="O112" si="55">O117</f>
        <v>8798181.6799999997</v>
      </c>
      <c r="P112" s="64"/>
      <c r="Q112" s="64"/>
      <c r="R112" s="36"/>
      <c r="S112" s="36"/>
      <c r="T112" s="64"/>
      <c r="U112" s="64"/>
      <c r="V112" s="64"/>
      <c r="W112" s="64"/>
      <c r="X112" s="64"/>
      <c r="Y112" s="64"/>
      <c r="Z112" s="64"/>
      <c r="AA112" s="64"/>
      <c r="AB112" s="64"/>
      <c r="AC112" s="5"/>
    </row>
    <row r="113" spans="1:29" s="1" customFormat="1" ht="81.599999999999994" customHeight="1" x14ac:dyDescent="0.25">
      <c r="A113" s="58"/>
      <c r="B113" s="85"/>
      <c r="C113" s="58"/>
      <c r="D113" s="60"/>
      <c r="E113" s="58"/>
      <c r="F113" s="33" t="s">
        <v>9</v>
      </c>
      <c r="G113" s="19">
        <f>G123</f>
        <v>0</v>
      </c>
      <c r="H113" s="19">
        <f t="shared" ref="H113:N113" si="56">H123</f>
        <v>0</v>
      </c>
      <c r="I113" s="39">
        <f t="shared" si="56"/>
        <v>0</v>
      </c>
      <c r="J113" s="19">
        <f t="shared" si="56"/>
        <v>0</v>
      </c>
      <c r="K113" s="19">
        <f t="shared" si="56"/>
        <v>0</v>
      </c>
      <c r="L113" s="19">
        <f t="shared" si="56"/>
        <v>0</v>
      </c>
      <c r="M113" s="19">
        <f t="shared" si="56"/>
        <v>0</v>
      </c>
      <c r="N113" s="19">
        <f t="shared" si="56"/>
        <v>0</v>
      </c>
      <c r="O113" s="19">
        <f t="shared" ref="O113" si="57">O123</f>
        <v>0</v>
      </c>
      <c r="P113" s="64"/>
      <c r="Q113" s="64"/>
      <c r="R113" s="41"/>
      <c r="S113" s="41"/>
      <c r="T113" s="64"/>
      <c r="U113" s="64"/>
      <c r="V113" s="64"/>
      <c r="W113" s="64"/>
      <c r="X113" s="64"/>
      <c r="Y113" s="64"/>
      <c r="Z113" s="64"/>
      <c r="AA113" s="64"/>
      <c r="AB113" s="64"/>
      <c r="AC113" s="5"/>
    </row>
    <row r="114" spans="1:29" s="1" customFormat="1" ht="138.6" customHeight="1" x14ac:dyDescent="0.25">
      <c r="A114" s="58"/>
      <c r="B114" s="85"/>
      <c r="C114" s="58"/>
      <c r="D114" s="60"/>
      <c r="E114" s="58"/>
      <c r="F114" s="33" t="s">
        <v>10</v>
      </c>
      <c r="G114" s="19">
        <f t="shared" ref="G114:N114" si="58">G124</f>
        <v>0</v>
      </c>
      <c r="H114" s="19">
        <f t="shared" si="58"/>
        <v>0</v>
      </c>
      <c r="I114" s="19">
        <f t="shared" si="58"/>
        <v>0</v>
      </c>
      <c r="J114" s="19">
        <f t="shared" si="58"/>
        <v>0</v>
      </c>
      <c r="K114" s="19">
        <f t="shared" si="58"/>
        <v>0</v>
      </c>
      <c r="L114" s="19">
        <f t="shared" si="58"/>
        <v>0</v>
      </c>
      <c r="M114" s="19">
        <f t="shared" si="58"/>
        <v>0</v>
      </c>
      <c r="N114" s="19">
        <f t="shared" si="58"/>
        <v>0</v>
      </c>
      <c r="O114" s="19">
        <f t="shared" ref="O114" si="59">O124</f>
        <v>0</v>
      </c>
      <c r="P114" s="64"/>
      <c r="Q114" s="64"/>
      <c r="R114" s="41"/>
      <c r="S114" s="41"/>
      <c r="T114" s="64"/>
      <c r="U114" s="64"/>
      <c r="V114" s="64"/>
      <c r="W114" s="64"/>
      <c r="X114" s="64"/>
      <c r="Y114" s="64"/>
      <c r="Z114" s="64"/>
      <c r="AA114" s="64"/>
      <c r="AB114" s="64"/>
      <c r="AC114" s="5"/>
    </row>
    <row r="115" spans="1:29" s="1" customFormat="1" ht="81.599999999999994" customHeight="1" x14ac:dyDescent="0.25">
      <c r="A115" s="58"/>
      <c r="B115" s="85"/>
      <c r="C115" s="58"/>
      <c r="D115" s="61"/>
      <c r="E115" s="58"/>
      <c r="F115" s="33" t="s">
        <v>22</v>
      </c>
      <c r="G115" s="19">
        <f t="shared" ref="G115:N115" si="60">G125</f>
        <v>0</v>
      </c>
      <c r="H115" s="19">
        <f t="shared" si="60"/>
        <v>0</v>
      </c>
      <c r="I115" s="19">
        <f t="shared" si="60"/>
        <v>0</v>
      </c>
      <c r="J115" s="19">
        <f t="shared" si="60"/>
        <v>0</v>
      </c>
      <c r="K115" s="19">
        <f t="shared" si="60"/>
        <v>0</v>
      </c>
      <c r="L115" s="19">
        <f t="shared" si="60"/>
        <v>0</v>
      </c>
      <c r="M115" s="19">
        <f t="shared" si="60"/>
        <v>0</v>
      </c>
      <c r="N115" s="19">
        <f t="shared" si="60"/>
        <v>0</v>
      </c>
      <c r="O115" s="19">
        <f t="shared" ref="O115" si="61">O125</f>
        <v>0</v>
      </c>
      <c r="P115" s="65"/>
      <c r="Q115" s="65"/>
      <c r="R115" s="41"/>
      <c r="S115" s="41"/>
      <c r="T115" s="65"/>
      <c r="U115" s="65"/>
      <c r="V115" s="65"/>
      <c r="W115" s="65"/>
      <c r="X115" s="65"/>
      <c r="Y115" s="65"/>
      <c r="Z115" s="65"/>
      <c r="AA115" s="65"/>
      <c r="AB115" s="65"/>
      <c r="AC115" s="5"/>
    </row>
    <row r="116" spans="1:29" s="1" customFormat="1" ht="81.599999999999994" customHeight="1" x14ac:dyDescent="0.25">
      <c r="A116" s="84" t="s">
        <v>61</v>
      </c>
      <c r="B116" s="85" t="s">
        <v>60</v>
      </c>
      <c r="C116" s="58">
        <v>2020</v>
      </c>
      <c r="D116" s="59">
        <v>2027</v>
      </c>
      <c r="E116" s="58" t="s">
        <v>39</v>
      </c>
      <c r="F116" s="33" t="s">
        <v>4</v>
      </c>
      <c r="G116" s="19">
        <f>G145</f>
        <v>66257599.869999997</v>
      </c>
      <c r="H116" s="19">
        <f t="shared" ref="H116:N116" si="62">H117+H123+H130+H131</f>
        <v>5934388.3300000001</v>
      </c>
      <c r="I116" s="39">
        <f t="shared" si="62"/>
        <v>7396960.1500000004</v>
      </c>
      <c r="J116" s="19">
        <f t="shared" si="62"/>
        <v>8248485.2400000002</v>
      </c>
      <c r="K116" s="19">
        <f t="shared" si="62"/>
        <v>8822997.6400000006</v>
      </c>
      <c r="L116" s="19">
        <f t="shared" si="62"/>
        <v>9471072.3699999992</v>
      </c>
      <c r="M116" s="19">
        <f t="shared" si="62"/>
        <v>8787332.7799999993</v>
      </c>
      <c r="N116" s="19">
        <f t="shared" si="62"/>
        <v>8798181.6799999997</v>
      </c>
      <c r="O116" s="19">
        <f t="shared" ref="O116" si="63">O117+O123+O130+O131</f>
        <v>8798181.6799999997</v>
      </c>
      <c r="P116" s="63" t="s">
        <v>5</v>
      </c>
      <c r="Q116" s="63" t="s">
        <v>5</v>
      </c>
      <c r="R116" s="41"/>
      <c r="S116" s="41"/>
      <c r="T116" s="63" t="s">
        <v>5</v>
      </c>
      <c r="U116" s="69" t="s">
        <v>5</v>
      </c>
      <c r="V116" s="63" t="s">
        <v>5</v>
      </c>
      <c r="W116" s="63" t="s">
        <v>5</v>
      </c>
      <c r="X116" s="63" t="s">
        <v>5</v>
      </c>
      <c r="Y116" s="63" t="s">
        <v>5</v>
      </c>
      <c r="Z116" s="63" t="s">
        <v>5</v>
      </c>
      <c r="AA116" s="63" t="s">
        <v>5</v>
      </c>
      <c r="AB116" s="63" t="s">
        <v>5</v>
      </c>
      <c r="AC116" s="5"/>
    </row>
    <row r="117" spans="1:29" s="1" customFormat="1" ht="81.599999999999994" customHeight="1" x14ac:dyDescent="0.25">
      <c r="A117" s="84"/>
      <c r="B117" s="85"/>
      <c r="C117" s="58"/>
      <c r="D117" s="60"/>
      <c r="E117" s="58"/>
      <c r="F117" s="107" t="s">
        <v>8</v>
      </c>
      <c r="G117" s="92">
        <f>H117+I117+J117+K117+L117+M117+N117</f>
        <v>57459418.189999998</v>
      </c>
      <c r="H117" s="92">
        <v>5934388.3300000001</v>
      </c>
      <c r="I117" s="92">
        <v>7396960.1500000004</v>
      </c>
      <c r="J117" s="92">
        <v>8248485.2400000002</v>
      </c>
      <c r="K117" s="92">
        <v>8822997.6400000006</v>
      </c>
      <c r="L117" s="92">
        <v>9471072.3699999992</v>
      </c>
      <c r="M117" s="92">
        <f>SUM(M146)</f>
        <v>8787332.7799999993</v>
      </c>
      <c r="N117" s="92">
        <f>SUM(N146)</f>
        <v>8798181.6799999997</v>
      </c>
      <c r="O117" s="92">
        <f>SUM(O146)</f>
        <v>8798181.6799999997</v>
      </c>
      <c r="P117" s="64"/>
      <c r="Q117" s="64"/>
      <c r="R117" s="41"/>
      <c r="S117" s="41"/>
      <c r="T117" s="64"/>
      <c r="U117" s="70"/>
      <c r="V117" s="64"/>
      <c r="W117" s="64"/>
      <c r="X117" s="64"/>
      <c r="Y117" s="64"/>
      <c r="Z117" s="64"/>
      <c r="AA117" s="64"/>
      <c r="AB117" s="64"/>
      <c r="AC117" s="5"/>
    </row>
    <row r="118" spans="1:29" s="1" customFormat="1" ht="67.5" customHeight="1" x14ac:dyDescent="0.25">
      <c r="A118" s="84"/>
      <c r="B118" s="85"/>
      <c r="C118" s="58"/>
      <c r="D118" s="60"/>
      <c r="E118" s="58"/>
      <c r="F118" s="108"/>
      <c r="G118" s="93"/>
      <c r="H118" s="93"/>
      <c r="I118" s="93"/>
      <c r="J118" s="93"/>
      <c r="K118" s="93"/>
      <c r="L118" s="93"/>
      <c r="M118" s="93"/>
      <c r="N118" s="93"/>
      <c r="O118" s="93"/>
      <c r="P118" s="64"/>
      <c r="Q118" s="64"/>
      <c r="R118" s="36"/>
      <c r="S118" s="36"/>
      <c r="T118" s="64"/>
      <c r="U118" s="70"/>
      <c r="V118" s="64"/>
      <c r="W118" s="64"/>
      <c r="X118" s="64"/>
      <c r="Y118" s="64"/>
      <c r="Z118" s="64"/>
      <c r="AA118" s="64"/>
      <c r="AB118" s="64"/>
      <c r="AC118" s="5"/>
    </row>
    <row r="119" spans="1:29" s="1" customFormat="1" ht="1.1499999999999999" hidden="1" customHeight="1" x14ac:dyDescent="0.25">
      <c r="A119" s="84"/>
      <c r="B119" s="85"/>
      <c r="C119" s="58"/>
      <c r="D119" s="60"/>
      <c r="E119" s="58"/>
      <c r="F119" s="108"/>
      <c r="G119" s="93"/>
      <c r="H119" s="93"/>
      <c r="I119" s="93"/>
      <c r="J119" s="93"/>
      <c r="K119" s="93"/>
      <c r="L119" s="93"/>
      <c r="M119" s="93"/>
      <c r="N119" s="93"/>
      <c r="O119" s="93"/>
      <c r="P119" s="64"/>
      <c r="Q119" s="64"/>
      <c r="R119" s="36"/>
      <c r="S119" s="36"/>
      <c r="T119" s="64"/>
      <c r="U119" s="70"/>
      <c r="V119" s="64"/>
      <c r="W119" s="64"/>
      <c r="X119" s="64"/>
      <c r="Y119" s="64"/>
      <c r="Z119" s="64"/>
      <c r="AA119" s="64"/>
      <c r="AB119" s="64"/>
      <c r="AC119" s="5"/>
    </row>
    <row r="120" spans="1:29" s="1" customFormat="1" ht="81" hidden="1" customHeight="1" x14ac:dyDescent="0.25">
      <c r="A120" s="84"/>
      <c r="B120" s="85"/>
      <c r="C120" s="58"/>
      <c r="D120" s="60"/>
      <c r="E120" s="58"/>
      <c r="F120" s="108"/>
      <c r="G120" s="93"/>
      <c r="H120" s="93"/>
      <c r="I120" s="93"/>
      <c r="J120" s="93"/>
      <c r="K120" s="93"/>
      <c r="L120" s="93"/>
      <c r="M120" s="93"/>
      <c r="N120" s="93"/>
      <c r="O120" s="93"/>
      <c r="P120" s="64"/>
      <c r="Q120" s="64"/>
      <c r="R120" s="36"/>
      <c r="S120" s="36"/>
      <c r="T120" s="64"/>
      <c r="U120" s="70"/>
      <c r="V120" s="64"/>
      <c r="W120" s="64"/>
      <c r="X120" s="64"/>
      <c r="Y120" s="64"/>
      <c r="Z120" s="64"/>
      <c r="AA120" s="64"/>
      <c r="AB120" s="64"/>
      <c r="AC120" s="5"/>
    </row>
    <row r="121" spans="1:29" s="1" customFormat="1" ht="81" hidden="1" customHeight="1" x14ac:dyDescent="0.25">
      <c r="A121" s="84"/>
      <c r="B121" s="85"/>
      <c r="C121" s="58"/>
      <c r="D121" s="60"/>
      <c r="E121" s="58"/>
      <c r="F121" s="108"/>
      <c r="G121" s="93"/>
      <c r="H121" s="93"/>
      <c r="I121" s="93"/>
      <c r="J121" s="93"/>
      <c r="K121" s="93"/>
      <c r="L121" s="93"/>
      <c r="M121" s="93"/>
      <c r="N121" s="93"/>
      <c r="O121" s="93"/>
      <c r="P121" s="64"/>
      <c r="Q121" s="64"/>
      <c r="R121" s="36"/>
      <c r="S121" s="36"/>
      <c r="T121" s="64"/>
      <c r="U121" s="70"/>
      <c r="V121" s="64"/>
      <c r="W121" s="64"/>
      <c r="X121" s="64"/>
      <c r="Y121" s="64"/>
      <c r="Z121" s="64"/>
      <c r="AA121" s="64"/>
      <c r="AB121" s="64"/>
      <c r="AC121" s="5"/>
    </row>
    <row r="122" spans="1:29" s="1" customFormat="1" ht="81" hidden="1" customHeight="1" x14ac:dyDescent="0.25">
      <c r="A122" s="84"/>
      <c r="B122" s="85"/>
      <c r="C122" s="58"/>
      <c r="D122" s="60"/>
      <c r="E122" s="58"/>
      <c r="F122" s="109"/>
      <c r="G122" s="94"/>
      <c r="H122" s="94"/>
      <c r="I122" s="94"/>
      <c r="J122" s="94"/>
      <c r="K122" s="94"/>
      <c r="L122" s="94"/>
      <c r="M122" s="94"/>
      <c r="N122" s="94"/>
      <c r="O122" s="94"/>
      <c r="P122" s="64"/>
      <c r="Q122" s="64"/>
      <c r="R122" s="36"/>
      <c r="S122" s="36"/>
      <c r="T122" s="64"/>
      <c r="U122" s="70"/>
      <c r="V122" s="64"/>
      <c r="W122" s="64"/>
      <c r="X122" s="64"/>
      <c r="Y122" s="64"/>
      <c r="Z122" s="64"/>
      <c r="AA122" s="64"/>
      <c r="AB122" s="64"/>
      <c r="AC122" s="5"/>
    </row>
    <row r="123" spans="1:29" s="1" customFormat="1" ht="81" customHeight="1" x14ac:dyDescent="0.25">
      <c r="A123" s="84"/>
      <c r="B123" s="85"/>
      <c r="C123" s="58"/>
      <c r="D123" s="60"/>
      <c r="E123" s="58"/>
      <c r="F123" s="107" t="s">
        <v>9</v>
      </c>
      <c r="G123" s="92">
        <f>H123+I123+J123+K123+L123+M123+N123</f>
        <v>0</v>
      </c>
      <c r="H123" s="95">
        <v>0</v>
      </c>
      <c r="I123" s="102">
        <v>0</v>
      </c>
      <c r="J123" s="95">
        <v>0</v>
      </c>
      <c r="K123" s="95">
        <v>0</v>
      </c>
      <c r="L123" s="95">
        <v>0</v>
      </c>
      <c r="M123" s="95">
        <v>0</v>
      </c>
      <c r="N123" s="95">
        <v>0</v>
      </c>
      <c r="O123" s="95">
        <v>0</v>
      </c>
      <c r="P123" s="64"/>
      <c r="Q123" s="64"/>
      <c r="R123" s="36"/>
      <c r="S123" s="36"/>
      <c r="T123" s="64"/>
      <c r="U123" s="70"/>
      <c r="V123" s="64"/>
      <c r="W123" s="64"/>
      <c r="X123" s="64"/>
      <c r="Y123" s="64"/>
      <c r="Z123" s="64"/>
      <c r="AA123" s="64"/>
      <c r="AB123" s="64"/>
      <c r="AC123" s="5"/>
    </row>
    <row r="124" spans="1:29" s="1" customFormat="1" ht="2.25" customHeight="1" x14ac:dyDescent="0.25">
      <c r="A124" s="84"/>
      <c r="B124" s="85"/>
      <c r="C124" s="58"/>
      <c r="D124" s="60"/>
      <c r="E124" s="58"/>
      <c r="F124" s="108"/>
      <c r="G124" s="93"/>
      <c r="H124" s="96"/>
      <c r="I124" s="103"/>
      <c r="J124" s="96"/>
      <c r="K124" s="96"/>
      <c r="L124" s="96"/>
      <c r="M124" s="96"/>
      <c r="N124" s="96"/>
      <c r="O124" s="96"/>
      <c r="P124" s="64"/>
      <c r="Q124" s="64"/>
      <c r="R124" s="42"/>
      <c r="S124" s="42"/>
      <c r="T124" s="64"/>
      <c r="U124" s="70"/>
      <c r="V124" s="64"/>
      <c r="W124" s="64"/>
      <c r="X124" s="64"/>
      <c r="Y124" s="64"/>
      <c r="Z124" s="64"/>
      <c r="AA124" s="64"/>
      <c r="AB124" s="64"/>
      <c r="AC124" s="5"/>
    </row>
    <row r="125" spans="1:29" s="26" customFormat="1" ht="90.75" hidden="1" customHeight="1" x14ac:dyDescent="0.25">
      <c r="A125" s="84"/>
      <c r="B125" s="85"/>
      <c r="C125" s="58"/>
      <c r="D125" s="60"/>
      <c r="E125" s="58"/>
      <c r="F125" s="108"/>
      <c r="G125" s="93"/>
      <c r="H125" s="96"/>
      <c r="I125" s="103"/>
      <c r="J125" s="96"/>
      <c r="K125" s="96"/>
      <c r="L125" s="96"/>
      <c r="M125" s="96"/>
      <c r="N125" s="96"/>
      <c r="O125" s="96"/>
      <c r="P125" s="64"/>
      <c r="Q125" s="64"/>
      <c r="R125" s="36"/>
      <c r="S125" s="36"/>
      <c r="T125" s="64"/>
      <c r="U125" s="70"/>
      <c r="V125" s="64"/>
      <c r="W125" s="64"/>
      <c r="X125" s="64"/>
      <c r="Y125" s="64"/>
      <c r="Z125" s="64"/>
      <c r="AA125" s="64"/>
      <c r="AB125" s="64"/>
      <c r="AC125" s="20"/>
    </row>
    <row r="126" spans="1:29" s="1" customFormat="1" ht="73.5" hidden="1" customHeight="1" x14ac:dyDescent="0.25">
      <c r="A126" s="84"/>
      <c r="B126" s="85"/>
      <c r="C126" s="58"/>
      <c r="D126" s="60"/>
      <c r="E126" s="58"/>
      <c r="F126" s="108"/>
      <c r="G126" s="93"/>
      <c r="H126" s="96"/>
      <c r="I126" s="103"/>
      <c r="J126" s="96"/>
      <c r="K126" s="96"/>
      <c r="L126" s="96"/>
      <c r="M126" s="96"/>
      <c r="N126" s="96"/>
      <c r="O126" s="96"/>
      <c r="P126" s="64"/>
      <c r="Q126" s="64"/>
      <c r="R126" s="45"/>
      <c r="S126" s="45"/>
      <c r="T126" s="64"/>
      <c r="U126" s="70"/>
      <c r="V126" s="64"/>
      <c r="W126" s="64"/>
      <c r="X126" s="64"/>
      <c r="Y126" s="64"/>
      <c r="Z126" s="64"/>
      <c r="AA126" s="64"/>
      <c r="AB126" s="64"/>
      <c r="AC126" s="16"/>
    </row>
    <row r="127" spans="1:29" s="1" customFormat="1" ht="81" hidden="1" customHeight="1" x14ac:dyDescent="0.25">
      <c r="A127" s="84"/>
      <c r="B127" s="85"/>
      <c r="C127" s="58"/>
      <c r="D127" s="60"/>
      <c r="E127" s="58"/>
      <c r="F127" s="108"/>
      <c r="G127" s="93"/>
      <c r="H127" s="96"/>
      <c r="I127" s="103"/>
      <c r="J127" s="96"/>
      <c r="K127" s="96"/>
      <c r="L127" s="96"/>
      <c r="M127" s="96"/>
      <c r="N127" s="96"/>
      <c r="O127" s="96"/>
      <c r="P127" s="64"/>
      <c r="Q127" s="64"/>
      <c r="R127" s="57"/>
      <c r="S127" s="57"/>
      <c r="T127" s="64"/>
      <c r="U127" s="70"/>
      <c r="V127" s="64"/>
      <c r="W127" s="64"/>
      <c r="X127" s="64"/>
      <c r="Y127" s="64"/>
      <c r="Z127" s="64"/>
      <c r="AA127" s="64"/>
      <c r="AB127" s="64"/>
      <c r="AC127" s="5"/>
    </row>
    <row r="128" spans="1:29" s="1" customFormat="1" ht="81" hidden="1" customHeight="1" x14ac:dyDescent="0.25">
      <c r="A128" s="84"/>
      <c r="B128" s="85"/>
      <c r="C128" s="58"/>
      <c r="D128" s="60"/>
      <c r="E128" s="58"/>
      <c r="F128" s="108"/>
      <c r="G128" s="93"/>
      <c r="H128" s="96"/>
      <c r="I128" s="103"/>
      <c r="J128" s="96"/>
      <c r="K128" s="96"/>
      <c r="L128" s="96"/>
      <c r="M128" s="96"/>
      <c r="N128" s="96"/>
      <c r="O128" s="96"/>
      <c r="P128" s="64"/>
      <c r="Q128" s="64"/>
      <c r="R128" s="57"/>
      <c r="S128" s="57"/>
      <c r="T128" s="64"/>
      <c r="U128" s="70"/>
      <c r="V128" s="64"/>
      <c r="W128" s="64"/>
      <c r="X128" s="64"/>
      <c r="Y128" s="64"/>
      <c r="Z128" s="64"/>
      <c r="AA128" s="64"/>
      <c r="AB128" s="64"/>
      <c r="AC128" s="5"/>
    </row>
    <row r="129" spans="1:29" s="1" customFormat="1" ht="81" hidden="1" customHeight="1" x14ac:dyDescent="0.25">
      <c r="A129" s="84"/>
      <c r="B129" s="85"/>
      <c r="C129" s="58"/>
      <c r="D129" s="60"/>
      <c r="E129" s="58"/>
      <c r="F129" s="109"/>
      <c r="G129" s="94"/>
      <c r="H129" s="97"/>
      <c r="I129" s="104"/>
      <c r="J129" s="97"/>
      <c r="K129" s="97"/>
      <c r="L129" s="97"/>
      <c r="M129" s="97"/>
      <c r="N129" s="97"/>
      <c r="O129" s="97"/>
      <c r="P129" s="64"/>
      <c r="Q129" s="64"/>
      <c r="R129" s="57"/>
      <c r="S129" s="57"/>
      <c r="T129" s="64"/>
      <c r="U129" s="70"/>
      <c r="V129" s="64"/>
      <c r="W129" s="64"/>
      <c r="X129" s="64"/>
      <c r="Y129" s="64"/>
      <c r="Z129" s="64"/>
      <c r="AA129" s="64"/>
      <c r="AB129" s="64"/>
      <c r="AC129" s="5"/>
    </row>
    <row r="130" spans="1:29" s="1" customFormat="1" ht="107.25" customHeight="1" x14ac:dyDescent="0.25">
      <c r="A130" s="84"/>
      <c r="B130" s="85"/>
      <c r="C130" s="58"/>
      <c r="D130" s="60"/>
      <c r="E130" s="58"/>
      <c r="F130" s="33" t="s">
        <v>10</v>
      </c>
      <c r="G130" s="19">
        <f>H130+I130+J130+K130+L130+M130+N130+O130</f>
        <v>0</v>
      </c>
      <c r="H130" s="46">
        <v>0</v>
      </c>
      <c r="I130" s="46">
        <v>0</v>
      </c>
      <c r="J130" s="46">
        <v>0</v>
      </c>
      <c r="K130" s="46">
        <v>0</v>
      </c>
      <c r="L130" s="46">
        <v>0</v>
      </c>
      <c r="M130" s="46">
        <v>0</v>
      </c>
      <c r="N130" s="46">
        <v>0</v>
      </c>
      <c r="O130" s="46">
        <v>0</v>
      </c>
      <c r="P130" s="64"/>
      <c r="Q130" s="64"/>
      <c r="R130" s="57"/>
      <c r="S130" s="57"/>
      <c r="T130" s="64"/>
      <c r="U130" s="70"/>
      <c r="V130" s="64"/>
      <c r="W130" s="64"/>
      <c r="X130" s="64"/>
      <c r="Y130" s="64"/>
      <c r="Z130" s="64"/>
      <c r="AA130" s="64"/>
      <c r="AB130" s="64"/>
      <c r="AC130" s="5"/>
    </row>
    <row r="131" spans="1:29" s="1" customFormat="1" ht="1.1499999999999999" customHeight="1" x14ac:dyDescent="0.25">
      <c r="A131" s="84"/>
      <c r="B131" s="85"/>
      <c r="C131" s="58"/>
      <c r="D131" s="60"/>
      <c r="E131" s="58"/>
      <c r="F131" s="107" t="s">
        <v>22</v>
      </c>
      <c r="G131" s="92">
        <f>H131+I131++J131+K131+L131+M131+N131</f>
        <v>0</v>
      </c>
      <c r="H131" s="95">
        <v>0</v>
      </c>
      <c r="I131" s="95">
        <v>0</v>
      </c>
      <c r="J131" s="95">
        <v>0</v>
      </c>
      <c r="K131" s="95">
        <v>0</v>
      </c>
      <c r="L131" s="95">
        <v>0</v>
      </c>
      <c r="M131" s="95">
        <v>0</v>
      </c>
      <c r="N131" s="95">
        <v>0</v>
      </c>
      <c r="O131" s="95">
        <v>0</v>
      </c>
      <c r="P131" s="64"/>
      <c r="Q131" s="64"/>
      <c r="R131" s="41"/>
      <c r="S131" s="50"/>
      <c r="T131" s="64"/>
      <c r="U131" s="70"/>
      <c r="V131" s="64"/>
      <c r="W131" s="64"/>
      <c r="X131" s="64"/>
      <c r="Y131" s="64"/>
      <c r="Z131" s="64"/>
      <c r="AA131" s="64"/>
      <c r="AB131" s="64"/>
      <c r="AC131" s="5"/>
    </row>
    <row r="132" spans="1:29" s="1" customFormat="1" ht="63.6" customHeight="1" x14ac:dyDescent="0.25">
      <c r="A132" s="84"/>
      <c r="B132" s="85"/>
      <c r="C132" s="58"/>
      <c r="D132" s="60"/>
      <c r="E132" s="58"/>
      <c r="F132" s="108"/>
      <c r="G132" s="93"/>
      <c r="H132" s="96"/>
      <c r="I132" s="96"/>
      <c r="J132" s="96"/>
      <c r="K132" s="96"/>
      <c r="L132" s="96"/>
      <c r="M132" s="96"/>
      <c r="N132" s="96"/>
      <c r="O132" s="96"/>
      <c r="P132" s="64"/>
      <c r="Q132" s="64"/>
      <c r="R132" s="47"/>
      <c r="S132" s="51"/>
      <c r="T132" s="64"/>
      <c r="U132" s="70"/>
      <c r="V132" s="64"/>
      <c r="W132" s="64"/>
      <c r="X132" s="64"/>
      <c r="Y132" s="64"/>
      <c r="Z132" s="64"/>
      <c r="AA132" s="64"/>
      <c r="AB132" s="64"/>
      <c r="AC132" s="5"/>
    </row>
    <row r="133" spans="1:29" s="1" customFormat="1" ht="48" customHeight="1" x14ac:dyDescent="0.25">
      <c r="A133" s="84"/>
      <c r="B133" s="85"/>
      <c r="C133" s="58"/>
      <c r="D133" s="60"/>
      <c r="E133" s="58"/>
      <c r="F133" s="108"/>
      <c r="G133" s="93"/>
      <c r="H133" s="96"/>
      <c r="I133" s="96"/>
      <c r="J133" s="96"/>
      <c r="K133" s="96"/>
      <c r="L133" s="96"/>
      <c r="M133" s="96"/>
      <c r="N133" s="96"/>
      <c r="O133" s="96"/>
      <c r="P133" s="64"/>
      <c r="Q133" s="64"/>
      <c r="R133" s="47"/>
      <c r="S133" s="51"/>
      <c r="T133" s="65"/>
      <c r="U133" s="71"/>
      <c r="V133" s="65"/>
      <c r="W133" s="65"/>
      <c r="X133" s="65"/>
      <c r="Y133" s="65"/>
      <c r="Z133" s="65"/>
      <c r="AA133" s="65"/>
      <c r="AB133" s="65"/>
      <c r="AC133" s="5"/>
    </row>
    <row r="134" spans="1:29" s="1" customFormat="1" ht="48" hidden="1" customHeight="1" x14ac:dyDescent="0.4">
      <c r="A134" s="84"/>
      <c r="B134" s="85"/>
      <c r="C134" s="58"/>
      <c r="D134" s="60"/>
      <c r="E134" s="58"/>
      <c r="F134" s="108"/>
      <c r="G134" s="93"/>
      <c r="H134" s="96"/>
      <c r="I134" s="96"/>
      <c r="J134" s="96"/>
      <c r="K134" s="96"/>
      <c r="L134" s="96"/>
      <c r="M134" s="96"/>
      <c r="N134" s="96"/>
      <c r="O134" s="96"/>
      <c r="P134" s="64"/>
      <c r="Q134" s="64"/>
      <c r="R134" s="57"/>
      <c r="S134" s="134"/>
      <c r="T134" s="53">
        <v>2430</v>
      </c>
      <c r="U134" s="63">
        <v>310</v>
      </c>
      <c r="V134" s="63">
        <v>320</v>
      </c>
      <c r="W134" s="63">
        <v>340</v>
      </c>
      <c r="X134" s="63">
        <v>350</v>
      </c>
      <c r="Y134" s="63">
        <v>360</v>
      </c>
      <c r="Z134" s="63">
        <v>370</v>
      </c>
      <c r="AA134" s="63">
        <v>380</v>
      </c>
      <c r="AB134" s="63">
        <v>390</v>
      </c>
      <c r="AC134" s="5"/>
    </row>
    <row r="135" spans="1:29" s="1" customFormat="1" ht="78" hidden="1" customHeight="1" x14ac:dyDescent="0.4">
      <c r="A135" s="84"/>
      <c r="B135" s="85"/>
      <c r="C135" s="58"/>
      <c r="D135" s="60"/>
      <c r="E135" s="58"/>
      <c r="F135" s="108"/>
      <c r="G135" s="93"/>
      <c r="H135" s="96"/>
      <c r="I135" s="96"/>
      <c r="J135" s="96"/>
      <c r="K135" s="96"/>
      <c r="L135" s="96"/>
      <c r="M135" s="96"/>
      <c r="N135" s="96"/>
      <c r="O135" s="96"/>
      <c r="P135" s="65"/>
      <c r="Q135" s="65"/>
      <c r="R135" s="57"/>
      <c r="S135" s="134"/>
      <c r="T135" s="53"/>
      <c r="U135" s="64"/>
      <c r="V135" s="64"/>
      <c r="W135" s="64"/>
      <c r="X135" s="64"/>
      <c r="Y135" s="64"/>
      <c r="Z135" s="64"/>
      <c r="AA135" s="64"/>
      <c r="AB135" s="64"/>
      <c r="AC135" s="5"/>
    </row>
    <row r="136" spans="1:29" s="1" customFormat="1" ht="61.5" hidden="1" customHeight="1" x14ac:dyDescent="0.4">
      <c r="A136" s="84"/>
      <c r="B136" s="85"/>
      <c r="C136" s="58"/>
      <c r="D136" s="60"/>
      <c r="E136" s="58"/>
      <c r="F136" s="108"/>
      <c r="G136" s="93"/>
      <c r="H136" s="96"/>
      <c r="I136" s="96"/>
      <c r="J136" s="96"/>
      <c r="K136" s="96"/>
      <c r="L136" s="96"/>
      <c r="M136" s="96"/>
      <c r="N136" s="96"/>
      <c r="O136" s="96"/>
      <c r="P136" s="57"/>
      <c r="Q136" s="57"/>
      <c r="R136" s="57"/>
      <c r="S136" s="134"/>
      <c r="T136" s="53"/>
      <c r="U136" s="64"/>
      <c r="V136" s="64"/>
      <c r="W136" s="64"/>
      <c r="X136" s="64"/>
      <c r="Y136" s="64"/>
      <c r="Z136" s="64"/>
      <c r="AA136" s="64"/>
      <c r="AB136" s="64"/>
      <c r="AC136" s="5"/>
    </row>
    <row r="137" spans="1:29" s="1" customFormat="1" ht="90" hidden="1" customHeight="1" x14ac:dyDescent="0.4">
      <c r="A137" s="84"/>
      <c r="B137" s="85"/>
      <c r="C137" s="58"/>
      <c r="D137" s="60"/>
      <c r="E137" s="58"/>
      <c r="F137" s="108"/>
      <c r="G137" s="93"/>
      <c r="H137" s="96"/>
      <c r="I137" s="96"/>
      <c r="J137" s="96"/>
      <c r="K137" s="96"/>
      <c r="L137" s="96"/>
      <c r="M137" s="96"/>
      <c r="N137" s="96"/>
      <c r="O137" s="96"/>
      <c r="P137" s="57"/>
      <c r="Q137" s="57"/>
      <c r="R137" s="57"/>
      <c r="S137" s="134"/>
      <c r="T137" s="53"/>
      <c r="U137" s="64"/>
      <c r="V137" s="64"/>
      <c r="W137" s="64"/>
      <c r="X137" s="64"/>
      <c r="Y137" s="64"/>
      <c r="Z137" s="64"/>
      <c r="AA137" s="64"/>
      <c r="AB137" s="64"/>
      <c r="AC137" s="5"/>
    </row>
    <row r="138" spans="1:29" s="1" customFormat="1" ht="64.5" hidden="1" customHeight="1" x14ac:dyDescent="0.4">
      <c r="A138" s="84"/>
      <c r="B138" s="85"/>
      <c r="C138" s="58"/>
      <c r="D138" s="60"/>
      <c r="E138" s="58"/>
      <c r="F138" s="108"/>
      <c r="G138" s="93"/>
      <c r="H138" s="96"/>
      <c r="I138" s="96"/>
      <c r="J138" s="96"/>
      <c r="K138" s="96"/>
      <c r="L138" s="96"/>
      <c r="M138" s="96"/>
      <c r="N138" s="96"/>
      <c r="O138" s="96"/>
      <c r="P138" s="57"/>
      <c r="Q138" s="57"/>
      <c r="R138" s="57"/>
      <c r="S138" s="134"/>
      <c r="T138" s="53"/>
      <c r="U138" s="64"/>
      <c r="V138" s="64"/>
      <c r="W138" s="64"/>
      <c r="X138" s="64"/>
      <c r="Y138" s="64"/>
      <c r="Z138" s="64"/>
      <c r="AA138" s="64"/>
      <c r="AB138" s="64"/>
      <c r="AC138" s="5"/>
    </row>
    <row r="139" spans="1:29" s="1" customFormat="1" ht="359.25" hidden="1" customHeight="1" x14ac:dyDescent="0.4">
      <c r="A139" s="84"/>
      <c r="B139" s="85"/>
      <c r="C139" s="58"/>
      <c r="D139" s="60"/>
      <c r="E139" s="58"/>
      <c r="F139" s="108"/>
      <c r="G139" s="93"/>
      <c r="H139" s="96"/>
      <c r="I139" s="96"/>
      <c r="J139" s="96"/>
      <c r="K139" s="96"/>
      <c r="L139" s="96"/>
      <c r="M139" s="96"/>
      <c r="N139" s="96"/>
      <c r="O139" s="96"/>
      <c r="P139" s="57"/>
      <c r="Q139" s="57"/>
      <c r="R139" s="36"/>
      <c r="S139" s="52"/>
      <c r="T139" s="53"/>
      <c r="U139" s="64"/>
      <c r="V139" s="64"/>
      <c r="W139" s="64"/>
      <c r="X139" s="64"/>
      <c r="Y139" s="64"/>
      <c r="Z139" s="64"/>
      <c r="AA139" s="64"/>
      <c r="AB139" s="64"/>
      <c r="AC139" s="5"/>
    </row>
    <row r="140" spans="1:29" ht="57.75" hidden="1" customHeight="1" x14ac:dyDescent="0.4">
      <c r="A140" s="84"/>
      <c r="B140" s="85"/>
      <c r="C140" s="58"/>
      <c r="D140" s="60"/>
      <c r="E140" s="58"/>
      <c r="F140" s="108"/>
      <c r="G140" s="93"/>
      <c r="H140" s="96"/>
      <c r="I140" s="96"/>
      <c r="J140" s="96"/>
      <c r="K140" s="96"/>
      <c r="L140" s="96"/>
      <c r="M140" s="96"/>
      <c r="N140" s="96"/>
      <c r="O140" s="96"/>
      <c r="P140" s="57"/>
      <c r="Q140" s="57"/>
      <c r="R140" s="36"/>
      <c r="S140" s="52"/>
      <c r="T140" s="53"/>
      <c r="U140" s="64"/>
      <c r="V140" s="64"/>
      <c r="W140" s="64"/>
      <c r="X140" s="64"/>
      <c r="Y140" s="64"/>
      <c r="Z140" s="64"/>
      <c r="AA140" s="64"/>
      <c r="AB140" s="64"/>
      <c r="AC140" s="5"/>
    </row>
    <row r="141" spans="1:29" ht="26.25" hidden="1" customHeight="1" x14ac:dyDescent="0.4">
      <c r="A141" s="84"/>
      <c r="B141" s="85"/>
      <c r="C141" s="58"/>
      <c r="D141" s="60"/>
      <c r="E141" s="58"/>
      <c r="F141" s="108"/>
      <c r="G141" s="93"/>
      <c r="H141" s="96"/>
      <c r="I141" s="96"/>
      <c r="J141" s="96"/>
      <c r="K141" s="96"/>
      <c r="L141" s="96"/>
      <c r="M141" s="96"/>
      <c r="N141" s="96"/>
      <c r="O141" s="96"/>
      <c r="P141" s="57"/>
      <c r="Q141" s="57"/>
      <c r="R141" s="36"/>
      <c r="S141" s="52"/>
      <c r="T141" s="53"/>
      <c r="U141" s="64"/>
      <c r="V141" s="64"/>
      <c r="W141" s="64"/>
      <c r="X141" s="64"/>
      <c r="Y141" s="64"/>
      <c r="Z141" s="64"/>
      <c r="AA141" s="64"/>
      <c r="AB141" s="64"/>
      <c r="AC141" s="5"/>
    </row>
    <row r="142" spans="1:29" ht="26.25" hidden="1" customHeight="1" x14ac:dyDescent="0.4">
      <c r="A142" s="84"/>
      <c r="B142" s="85"/>
      <c r="C142" s="58"/>
      <c r="D142" s="60"/>
      <c r="E142" s="58"/>
      <c r="F142" s="108"/>
      <c r="G142" s="93"/>
      <c r="H142" s="96"/>
      <c r="I142" s="96"/>
      <c r="J142" s="96"/>
      <c r="K142" s="96"/>
      <c r="L142" s="96"/>
      <c r="M142" s="96"/>
      <c r="N142" s="96"/>
      <c r="O142" s="96"/>
      <c r="P142" s="57"/>
      <c r="Q142" s="57"/>
      <c r="R142" s="41"/>
      <c r="S142" s="50"/>
      <c r="T142" s="53"/>
      <c r="U142" s="64"/>
      <c r="V142" s="64"/>
      <c r="W142" s="64"/>
      <c r="X142" s="64"/>
      <c r="Y142" s="64"/>
      <c r="Z142" s="64"/>
      <c r="AA142" s="64"/>
      <c r="AB142" s="64"/>
      <c r="AC142" s="5"/>
    </row>
    <row r="143" spans="1:29" ht="26.25" hidden="1" customHeight="1" x14ac:dyDescent="0.4">
      <c r="A143" s="84"/>
      <c r="B143" s="85"/>
      <c r="C143" s="58"/>
      <c r="D143" s="60"/>
      <c r="E143" s="58"/>
      <c r="F143" s="108"/>
      <c r="G143" s="93"/>
      <c r="H143" s="96"/>
      <c r="I143" s="96"/>
      <c r="J143" s="96"/>
      <c r="K143" s="96"/>
      <c r="L143" s="96"/>
      <c r="M143" s="96"/>
      <c r="N143" s="96"/>
      <c r="O143" s="96"/>
      <c r="P143" s="57"/>
      <c r="Q143" s="57"/>
      <c r="R143" s="41"/>
      <c r="S143" s="50"/>
      <c r="T143" s="53"/>
      <c r="U143" s="64"/>
      <c r="V143" s="64"/>
      <c r="W143" s="64"/>
      <c r="X143" s="64"/>
      <c r="Y143" s="64"/>
      <c r="Z143" s="64"/>
      <c r="AA143" s="64"/>
      <c r="AB143" s="64"/>
      <c r="AC143" s="5"/>
    </row>
    <row r="144" spans="1:29" ht="2.25" hidden="1" customHeight="1" x14ac:dyDescent="0.4">
      <c r="A144" s="84"/>
      <c r="B144" s="85"/>
      <c r="C144" s="58"/>
      <c r="D144" s="61"/>
      <c r="E144" s="58"/>
      <c r="F144" s="109"/>
      <c r="G144" s="94"/>
      <c r="H144" s="97"/>
      <c r="I144" s="97"/>
      <c r="J144" s="97"/>
      <c r="K144" s="97"/>
      <c r="L144" s="97"/>
      <c r="M144" s="97"/>
      <c r="N144" s="97"/>
      <c r="O144" s="97"/>
      <c r="P144" s="47"/>
      <c r="Q144" s="36"/>
      <c r="R144" s="41"/>
      <c r="S144" s="50"/>
      <c r="T144" s="53"/>
      <c r="U144" s="64"/>
      <c r="V144" s="64"/>
      <c r="W144" s="64"/>
      <c r="X144" s="64"/>
      <c r="Y144" s="64"/>
      <c r="Z144" s="64"/>
      <c r="AA144" s="64"/>
      <c r="AB144" s="64"/>
      <c r="AC144" s="5"/>
    </row>
    <row r="145" spans="1:28" ht="64.5" customHeight="1" x14ac:dyDescent="0.3">
      <c r="A145" s="84" t="s">
        <v>62</v>
      </c>
      <c r="B145" s="85" t="s">
        <v>65</v>
      </c>
      <c r="C145" s="58">
        <v>2020</v>
      </c>
      <c r="D145" s="59">
        <v>2027</v>
      </c>
      <c r="E145" s="58" t="s">
        <v>39</v>
      </c>
      <c r="F145" s="33" t="s">
        <v>4</v>
      </c>
      <c r="G145" s="19">
        <f>H145+I145+J145+K145+L145+M145+N145+O145</f>
        <v>66257599.869999997</v>
      </c>
      <c r="H145" s="19">
        <f t="shared" ref="H145:N145" si="64">SUM(H146:H226)</f>
        <v>5934388.3300000001</v>
      </c>
      <c r="I145" s="19">
        <f t="shared" si="64"/>
        <v>7396960.1500000004</v>
      </c>
      <c r="J145" s="19">
        <f t="shared" si="64"/>
        <v>8248485.2400000002</v>
      </c>
      <c r="K145" s="19">
        <f t="shared" si="64"/>
        <v>8822997.6400000006</v>
      </c>
      <c r="L145" s="19">
        <f t="shared" si="64"/>
        <v>9471072.3699999992</v>
      </c>
      <c r="M145" s="19">
        <f t="shared" si="64"/>
        <v>8787332.7799999993</v>
      </c>
      <c r="N145" s="19">
        <f t="shared" si="64"/>
        <v>8798181.6799999997</v>
      </c>
      <c r="O145" s="19">
        <f t="shared" ref="O145" si="65">SUM(O146:O226)</f>
        <v>8798181.6799999997</v>
      </c>
      <c r="P145" s="63" t="s">
        <v>63</v>
      </c>
      <c r="Q145" s="63" t="s">
        <v>54</v>
      </c>
      <c r="R145" s="41"/>
      <c r="S145" s="50"/>
      <c r="T145" s="63">
        <v>390</v>
      </c>
      <c r="U145" s="64"/>
      <c r="V145" s="64"/>
      <c r="W145" s="64"/>
      <c r="X145" s="64"/>
      <c r="Y145" s="64"/>
      <c r="Z145" s="64"/>
      <c r="AA145" s="64"/>
      <c r="AB145" s="64"/>
    </row>
    <row r="146" spans="1:28" ht="26.25" customHeight="1" x14ac:dyDescent="0.3">
      <c r="A146" s="84"/>
      <c r="B146" s="85"/>
      <c r="C146" s="58"/>
      <c r="D146" s="60"/>
      <c r="E146" s="58"/>
      <c r="F146" s="107" t="s">
        <v>8</v>
      </c>
      <c r="G146" s="92">
        <f>H146+I146+J146+K146+L146+M146+N146+O146</f>
        <v>66257599.869999997</v>
      </c>
      <c r="H146" s="92">
        <v>5934388.3300000001</v>
      </c>
      <c r="I146" s="92">
        <v>7396960.1500000004</v>
      </c>
      <c r="J146" s="92">
        <v>8248485.2400000002</v>
      </c>
      <c r="K146" s="92">
        <v>8822997.6400000006</v>
      </c>
      <c r="L146" s="92">
        <v>9471072.3699999992</v>
      </c>
      <c r="M146" s="92">
        <v>8787332.7799999993</v>
      </c>
      <c r="N146" s="92">
        <v>8798181.6799999997</v>
      </c>
      <c r="O146" s="92">
        <v>8798181.6799999997</v>
      </c>
      <c r="P146" s="64"/>
      <c r="Q146" s="64"/>
      <c r="R146" s="41"/>
      <c r="S146" s="50"/>
      <c r="T146" s="64"/>
      <c r="U146" s="64"/>
      <c r="V146" s="64"/>
      <c r="W146" s="64"/>
      <c r="X146" s="64"/>
      <c r="Y146" s="64"/>
      <c r="Z146" s="64"/>
      <c r="AA146" s="64"/>
      <c r="AB146" s="64"/>
    </row>
    <row r="147" spans="1:28" ht="26.25" customHeight="1" x14ac:dyDescent="0.3">
      <c r="A147" s="84"/>
      <c r="B147" s="85"/>
      <c r="C147" s="58"/>
      <c r="D147" s="60"/>
      <c r="E147" s="58"/>
      <c r="F147" s="108"/>
      <c r="G147" s="93"/>
      <c r="H147" s="93"/>
      <c r="I147" s="93"/>
      <c r="J147" s="93"/>
      <c r="K147" s="93"/>
      <c r="L147" s="93"/>
      <c r="M147" s="93"/>
      <c r="N147" s="93"/>
      <c r="O147" s="93"/>
      <c r="P147" s="64"/>
      <c r="Q147" s="64"/>
      <c r="R147" s="36"/>
      <c r="S147" s="52"/>
      <c r="T147" s="64"/>
      <c r="U147" s="64"/>
      <c r="V147" s="64"/>
      <c r="W147" s="64"/>
      <c r="X147" s="64"/>
      <c r="Y147" s="64"/>
      <c r="Z147" s="64"/>
      <c r="AA147" s="64"/>
      <c r="AB147" s="64"/>
    </row>
    <row r="148" spans="1:28" ht="48.75" customHeight="1" x14ac:dyDescent="0.3">
      <c r="A148" s="84"/>
      <c r="B148" s="85"/>
      <c r="C148" s="58"/>
      <c r="D148" s="60"/>
      <c r="E148" s="58"/>
      <c r="F148" s="108"/>
      <c r="G148" s="93"/>
      <c r="H148" s="93"/>
      <c r="I148" s="93"/>
      <c r="J148" s="93"/>
      <c r="K148" s="93"/>
      <c r="L148" s="93"/>
      <c r="M148" s="93"/>
      <c r="N148" s="93"/>
      <c r="O148" s="93"/>
      <c r="P148" s="64"/>
      <c r="Q148" s="64"/>
      <c r="R148" s="36"/>
      <c r="S148" s="52"/>
      <c r="T148" s="64"/>
      <c r="U148" s="64"/>
      <c r="V148" s="64"/>
      <c r="W148" s="64"/>
      <c r="X148" s="64"/>
      <c r="Y148" s="64"/>
      <c r="Z148" s="64"/>
      <c r="AA148" s="64"/>
      <c r="AB148" s="64"/>
    </row>
    <row r="149" spans="1:28" ht="1.5" hidden="1" customHeight="1" x14ac:dyDescent="0.3">
      <c r="A149" s="84"/>
      <c r="B149" s="85"/>
      <c r="C149" s="58"/>
      <c r="D149" s="60"/>
      <c r="E149" s="58"/>
      <c r="F149" s="108"/>
      <c r="G149" s="93"/>
      <c r="H149" s="93"/>
      <c r="I149" s="93"/>
      <c r="J149" s="93"/>
      <c r="K149" s="93"/>
      <c r="L149" s="93"/>
      <c r="M149" s="93"/>
      <c r="N149" s="93"/>
      <c r="O149" s="93"/>
      <c r="P149" s="64"/>
      <c r="Q149" s="64"/>
      <c r="R149" s="36"/>
      <c r="S149" s="52"/>
      <c r="T149" s="64"/>
      <c r="U149" s="64"/>
      <c r="V149" s="64"/>
      <c r="W149" s="64"/>
      <c r="X149" s="64"/>
      <c r="Y149" s="64"/>
      <c r="Z149" s="64"/>
      <c r="AA149" s="64"/>
      <c r="AB149" s="64"/>
    </row>
    <row r="150" spans="1:28" ht="26.25" hidden="1" customHeight="1" x14ac:dyDescent="0.3">
      <c r="A150" s="84"/>
      <c r="B150" s="85"/>
      <c r="C150" s="58"/>
      <c r="D150" s="60"/>
      <c r="E150" s="58"/>
      <c r="F150" s="108"/>
      <c r="G150" s="93"/>
      <c r="H150" s="93"/>
      <c r="I150" s="93"/>
      <c r="J150" s="93"/>
      <c r="K150" s="93"/>
      <c r="L150" s="93"/>
      <c r="M150" s="93"/>
      <c r="N150" s="93"/>
      <c r="O150" s="93"/>
      <c r="P150" s="64"/>
      <c r="Q150" s="64"/>
      <c r="R150" s="36"/>
      <c r="S150" s="52"/>
      <c r="T150" s="64"/>
      <c r="U150" s="64"/>
      <c r="V150" s="64"/>
      <c r="W150" s="64"/>
      <c r="X150" s="64"/>
      <c r="Y150" s="64"/>
      <c r="Z150" s="64"/>
      <c r="AA150" s="64"/>
      <c r="AB150" s="64"/>
    </row>
    <row r="151" spans="1:28" ht="26.25" hidden="1" customHeight="1" x14ac:dyDescent="0.3">
      <c r="A151" s="84"/>
      <c r="B151" s="85"/>
      <c r="C151" s="58"/>
      <c r="D151" s="60"/>
      <c r="E151" s="58"/>
      <c r="F151" s="109"/>
      <c r="G151" s="94"/>
      <c r="H151" s="94"/>
      <c r="I151" s="94"/>
      <c r="J151" s="94"/>
      <c r="K151" s="94"/>
      <c r="L151" s="94"/>
      <c r="M151" s="94"/>
      <c r="N151" s="94"/>
      <c r="O151" s="94"/>
      <c r="P151" s="64"/>
      <c r="Q151" s="64"/>
      <c r="R151" s="36"/>
      <c r="S151" s="52"/>
      <c r="T151" s="64"/>
      <c r="U151" s="64"/>
      <c r="V151" s="64"/>
      <c r="W151" s="64"/>
      <c r="X151" s="64"/>
      <c r="Y151" s="64"/>
      <c r="Z151" s="64"/>
      <c r="AA151" s="64"/>
      <c r="AB151" s="64"/>
    </row>
    <row r="152" spans="1:28" ht="26.25" customHeight="1" x14ac:dyDescent="0.3">
      <c r="A152" s="84"/>
      <c r="B152" s="85"/>
      <c r="C152" s="58"/>
      <c r="D152" s="60"/>
      <c r="E152" s="58"/>
      <c r="F152" s="85" t="s">
        <v>9</v>
      </c>
      <c r="G152" s="91">
        <f>H152+I152+J152+K152+L152+M152+N152</f>
        <v>0</v>
      </c>
      <c r="H152" s="91">
        <v>0</v>
      </c>
      <c r="I152" s="121">
        <v>0</v>
      </c>
      <c r="J152" s="91">
        <v>0</v>
      </c>
      <c r="K152" s="91">
        <v>0</v>
      </c>
      <c r="L152" s="91">
        <v>0</v>
      </c>
      <c r="M152" s="91">
        <v>0</v>
      </c>
      <c r="N152" s="91">
        <v>0</v>
      </c>
      <c r="O152" s="91">
        <v>0</v>
      </c>
      <c r="P152" s="64"/>
      <c r="Q152" s="64"/>
      <c r="R152" s="36"/>
      <c r="S152" s="52"/>
      <c r="T152" s="64"/>
      <c r="U152" s="64"/>
      <c r="V152" s="64"/>
      <c r="W152" s="64"/>
      <c r="X152" s="64"/>
      <c r="Y152" s="64"/>
      <c r="Z152" s="64"/>
      <c r="AA152" s="64"/>
      <c r="AB152" s="64"/>
    </row>
    <row r="153" spans="1:28" ht="54" customHeight="1" x14ac:dyDescent="0.3">
      <c r="A153" s="84"/>
      <c r="B153" s="85"/>
      <c r="C153" s="58"/>
      <c r="D153" s="60"/>
      <c r="E153" s="58"/>
      <c r="F153" s="85"/>
      <c r="G153" s="91"/>
      <c r="H153" s="91"/>
      <c r="I153" s="121"/>
      <c r="J153" s="91"/>
      <c r="K153" s="91"/>
      <c r="L153" s="91"/>
      <c r="M153" s="91"/>
      <c r="N153" s="91"/>
      <c r="O153" s="91"/>
      <c r="P153" s="64"/>
      <c r="Q153" s="64"/>
      <c r="R153" s="36"/>
      <c r="S153" s="52"/>
      <c r="T153" s="64"/>
      <c r="U153" s="64"/>
      <c r="V153" s="64"/>
      <c r="W153" s="64"/>
      <c r="X153" s="64"/>
      <c r="Y153" s="64"/>
      <c r="Z153" s="64"/>
      <c r="AA153" s="64"/>
      <c r="AB153" s="64"/>
    </row>
    <row r="154" spans="1:28" ht="26.25" hidden="1" customHeight="1" x14ac:dyDescent="0.3">
      <c r="A154" s="84"/>
      <c r="B154" s="85"/>
      <c r="C154" s="58"/>
      <c r="D154" s="60"/>
      <c r="E154" s="58"/>
      <c r="F154" s="85"/>
      <c r="G154" s="91"/>
      <c r="H154" s="91"/>
      <c r="I154" s="121"/>
      <c r="J154" s="91"/>
      <c r="K154" s="91"/>
      <c r="L154" s="91"/>
      <c r="M154" s="91"/>
      <c r="N154" s="91"/>
      <c r="O154" s="91"/>
      <c r="P154" s="64"/>
      <c r="Q154" s="64"/>
      <c r="R154" s="36"/>
      <c r="S154" s="52"/>
      <c r="T154" s="64"/>
      <c r="U154" s="64"/>
      <c r="V154" s="64"/>
      <c r="W154" s="64"/>
      <c r="X154" s="64"/>
      <c r="Y154" s="64"/>
      <c r="Z154" s="64"/>
      <c r="AA154" s="64"/>
      <c r="AB154" s="64"/>
    </row>
    <row r="155" spans="1:28" ht="26.25" hidden="1" customHeight="1" x14ac:dyDescent="0.3">
      <c r="A155" s="84"/>
      <c r="B155" s="85"/>
      <c r="C155" s="58"/>
      <c r="D155" s="60"/>
      <c r="E155" s="58"/>
      <c r="F155" s="85"/>
      <c r="G155" s="91"/>
      <c r="H155" s="91"/>
      <c r="I155" s="121"/>
      <c r="J155" s="91"/>
      <c r="K155" s="91"/>
      <c r="L155" s="91"/>
      <c r="M155" s="91"/>
      <c r="N155" s="91"/>
      <c r="O155" s="91"/>
      <c r="P155" s="64"/>
      <c r="Q155" s="64"/>
      <c r="R155" s="36"/>
      <c r="S155" s="52"/>
      <c r="T155" s="64"/>
      <c r="U155" s="64"/>
      <c r="V155" s="64"/>
      <c r="W155" s="64"/>
      <c r="X155" s="64"/>
      <c r="Y155" s="64"/>
      <c r="Z155" s="64"/>
      <c r="AA155" s="64"/>
      <c r="AB155" s="64"/>
    </row>
    <row r="156" spans="1:28" ht="18.75" hidden="1" customHeight="1" x14ac:dyDescent="0.3">
      <c r="A156" s="84"/>
      <c r="B156" s="85"/>
      <c r="C156" s="58"/>
      <c r="D156" s="60"/>
      <c r="E156" s="58"/>
      <c r="F156" s="85"/>
      <c r="G156" s="91"/>
      <c r="H156" s="91"/>
      <c r="I156" s="121"/>
      <c r="J156" s="91"/>
      <c r="K156" s="91"/>
      <c r="L156" s="91"/>
      <c r="M156" s="91"/>
      <c r="N156" s="91"/>
      <c r="O156" s="91"/>
      <c r="P156" s="64"/>
      <c r="Q156" s="64"/>
      <c r="R156" s="57"/>
      <c r="S156" s="134"/>
      <c r="T156" s="64"/>
      <c r="U156" s="64"/>
      <c r="V156" s="64"/>
      <c r="W156" s="64"/>
      <c r="X156" s="64"/>
      <c r="Y156" s="64"/>
      <c r="Z156" s="64"/>
      <c r="AA156" s="64"/>
      <c r="AB156" s="64"/>
    </row>
    <row r="157" spans="1:28" ht="18.75" hidden="1" customHeight="1" x14ac:dyDescent="0.3">
      <c r="A157" s="84"/>
      <c r="B157" s="85"/>
      <c r="C157" s="58"/>
      <c r="D157" s="60"/>
      <c r="E157" s="58"/>
      <c r="F157" s="85"/>
      <c r="G157" s="91"/>
      <c r="H157" s="91"/>
      <c r="I157" s="121"/>
      <c r="J157" s="91"/>
      <c r="K157" s="91"/>
      <c r="L157" s="91"/>
      <c r="M157" s="91"/>
      <c r="N157" s="91"/>
      <c r="O157" s="91"/>
      <c r="P157" s="64"/>
      <c r="Q157" s="64"/>
      <c r="R157" s="57"/>
      <c r="S157" s="134"/>
      <c r="T157" s="64"/>
      <c r="U157" s="64"/>
      <c r="V157" s="64"/>
      <c r="W157" s="64"/>
      <c r="X157" s="64"/>
      <c r="Y157" s="64"/>
      <c r="Z157" s="64"/>
      <c r="AA157" s="64"/>
      <c r="AB157" s="64"/>
    </row>
    <row r="158" spans="1:28" ht="7.5" customHeight="1" x14ac:dyDescent="0.3">
      <c r="A158" s="84"/>
      <c r="B158" s="85"/>
      <c r="C158" s="58"/>
      <c r="D158" s="60"/>
      <c r="E158" s="58"/>
      <c r="F158" s="85"/>
      <c r="G158" s="91"/>
      <c r="H158" s="91"/>
      <c r="I158" s="121"/>
      <c r="J158" s="91"/>
      <c r="K158" s="91"/>
      <c r="L158" s="91"/>
      <c r="M158" s="91"/>
      <c r="N158" s="91"/>
      <c r="O158" s="91"/>
      <c r="P158" s="64"/>
      <c r="Q158" s="64"/>
      <c r="R158" s="57"/>
      <c r="S158" s="134"/>
      <c r="T158" s="64"/>
      <c r="U158" s="64"/>
      <c r="V158" s="64"/>
      <c r="W158" s="64"/>
      <c r="X158" s="64"/>
      <c r="Y158" s="64"/>
      <c r="Z158" s="64"/>
      <c r="AA158" s="64"/>
      <c r="AB158" s="64"/>
    </row>
    <row r="159" spans="1:28" ht="18.75" hidden="1" customHeight="1" x14ac:dyDescent="0.3">
      <c r="A159" s="84"/>
      <c r="B159" s="85"/>
      <c r="C159" s="58"/>
      <c r="D159" s="60"/>
      <c r="E159" s="58"/>
      <c r="F159" s="33" t="s">
        <v>10</v>
      </c>
      <c r="G159" s="19" t="e">
        <f>H159+I159+J159+K159+L159+M159+N159+#REF!</f>
        <v>#REF!</v>
      </c>
      <c r="H159" s="49"/>
      <c r="I159" s="49"/>
      <c r="J159" s="49"/>
      <c r="K159" s="49"/>
      <c r="L159" s="49"/>
      <c r="M159" s="49"/>
      <c r="N159" s="49"/>
      <c r="O159" s="49"/>
      <c r="P159" s="64"/>
      <c r="Q159" s="64"/>
      <c r="R159" s="57"/>
      <c r="S159" s="134"/>
      <c r="T159" s="64"/>
      <c r="U159" s="64"/>
      <c r="V159" s="64"/>
      <c r="W159" s="64"/>
      <c r="X159" s="64"/>
      <c r="Y159" s="64"/>
      <c r="Z159" s="64"/>
      <c r="AA159" s="64"/>
      <c r="AB159" s="64"/>
    </row>
    <row r="160" spans="1:28" ht="26.25" hidden="1" customHeight="1" x14ac:dyDescent="0.3">
      <c r="A160" s="84"/>
      <c r="B160" s="85"/>
      <c r="C160" s="58"/>
      <c r="D160" s="60"/>
      <c r="E160" s="58"/>
      <c r="F160" s="107" t="s">
        <v>22</v>
      </c>
      <c r="G160" s="92">
        <f>H160+I160++J160+K160+L160+M160+N160</f>
        <v>0</v>
      </c>
      <c r="H160" s="89">
        <v>0</v>
      </c>
      <c r="I160" s="89">
        <v>0</v>
      </c>
      <c r="J160" s="89">
        <v>0</v>
      </c>
      <c r="K160" s="89">
        <v>0</v>
      </c>
      <c r="L160" s="89">
        <v>0</v>
      </c>
      <c r="M160" s="89">
        <v>0</v>
      </c>
      <c r="N160" s="89">
        <v>0</v>
      </c>
      <c r="O160" s="89">
        <v>0</v>
      </c>
      <c r="P160" s="64"/>
      <c r="Q160" s="64"/>
      <c r="R160" s="36"/>
      <c r="S160" s="52"/>
      <c r="T160" s="64"/>
      <c r="U160" s="64"/>
      <c r="V160" s="64"/>
      <c r="W160" s="64"/>
      <c r="X160" s="64"/>
      <c r="Y160" s="64"/>
      <c r="Z160" s="64"/>
      <c r="AA160" s="64"/>
      <c r="AB160" s="64"/>
    </row>
    <row r="161" spans="1:28" ht="26.25" hidden="1" customHeight="1" x14ac:dyDescent="0.3">
      <c r="A161" s="84"/>
      <c r="B161" s="85"/>
      <c r="C161" s="58"/>
      <c r="D161" s="60"/>
      <c r="E161" s="58"/>
      <c r="F161" s="108"/>
      <c r="G161" s="93"/>
      <c r="H161" s="90"/>
      <c r="I161" s="90"/>
      <c r="J161" s="90"/>
      <c r="K161" s="90"/>
      <c r="L161" s="90"/>
      <c r="M161" s="90"/>
      <c r="N161" s="90"/>
      <c r="O161" s="90"/>
      <c r="P161" s="64"/>
      <c r="Q161" s="64"/>
      <c r="R161" s="36"/>
      <c r="S161" s="52"/>
      <c r="T161" s="64"/>
      <c r="U161" s="64"/>
      <c r="V161" s="64"/>
      <c r="W161" s="64"/>
      <c r="X161" s="64"/>
      <c r="Y161" s="64"/>
      <c r="Z161" s="64"/>
      <c r="AA161" s="64"/>
      <c r="AB161" s="64"/>
    </row>
    <row r="162" spans="1:28" ht="17.25" hidden="1" customHeight="1" x14ac:dyDescent="0.3">
      <c r="A162" s="84"/>
      <c r="B162" s="85"/>
      <c r="C162" s="58"/>
      <c r="D162" s="60"/>
      <c r="E162" s="58"/>
      <c r="F162" s="108"/>
      <c r="G162" s="93"/>
      <c r="H162" s="90"/>
      <c r="I162" s="90"/>
      <c r="J162" s="90"/>
      <c r="K162" s="90"/>
      <c r="L162" s="90"/>
      <c r="M162" s="90"/>
      <c r="N162" s="90"/>
      <c r="O162" s="90"/>
      <c r="P162" s="64"/>
      <c r="Q162" s="64"/>
      <c r="R162" s="36"/>
      <c r="S162" s="52"/>
      <c r="T162" s="64"/>
      <c r="U162" s="64"/>
      <c r="V162" s="64"/>
      <c r="W162" s="64"/>
      <c r="X162" s="64"/>
      <c r="Y162" s="64"/>
      <c r="Z162" s="64"/>
      <c r="AA162" s="64"/>
      <c r="AB162" s="64"/>
    </row>
    <row r="163" spans="1:28" ht="26.25" hidden="1" customHeight="1" x14ac:dyDescent="0.3">
      <c r="A163" s="84"/>
      <c r="B163" s="85"/>
      <c r="C163" s="58"/>
      <c r="D163" s="60"/>
      <c r="E163" s="58"/>
      <c r="F163" s="108"/>
      <c r="G163" s="93"/>
      <c r="H163" s="90"/>
      <c r="I163" s="90"/>
      <c r="J163" s="90"/>
      <c r="K163" s="90"/>
      <c r="L163" s="90"/>
      <c r="M163" s="90"/>
      <c r="N163" s="90"/>
      <c r="O163" s="90"/>
      <c r="P163" s="64"/>
      <c r="Q163" s="64"/>
      <c r="R163" s="36"/>
      <c r="S163" s="52"/>
      <c r="T163" s="64"/>
      <c r="U163" s="64"/>
      <c r="V163" s="64"/>
      <c r="W163" s="64"/>
      <c r="X163" s="64"/>
      <c r="Y163" s="64"/>
      <c r="Z163" s="64"/>
      <c r="AA163" s="64"/>
      <c r="AB163" s="64"/>
    </row>
    <row r="164" spans="1:28" ht="26.25" hidden="1" customHeight="1" x14ac:dyDescent="0.3">
      <c r="A164" s="84"/>
      <c r="B164" s="85"/>
      <c r="C164" s="58"/>
      <c r="D164" s="60"/>
      <c r="E164" s="58"/>
      <c r="F164" s="108"/>
      <c r="G164" s="93"/>
      <c r="H164" s="90"/>
      <c r="I164" s="90"/>
      <c r="J164" s="90"/>
      <c r="K164" s="90"/>
      <c r="L164" s="90"/>
      <c r="M164" s="90"/>
      <c r="N164" s="90"/>
      <c r="O164" s="90"/>
      <c r="P164" s="64"/>
      <c r="Q164" s="64"/>
      <c r="R164" s="36"/>
      <c r="S164" s="52"/>
      <c r="T164" s="64"/>
      <c r="U164" s="64"/>
      <c r="V164" s="64"/>
      <c r="W164" s="64"/>
      <c r="X164" s="64"/>
      <c r="Y164" s="64"/>
      <c r="Z164" s="64"/>
      <c r="AA164" s="64"/>
      <c r="AB164" s="64"/>
    </row>
    <row r="165" spans="1:28" ht="26.25" hidden="1" customHeight="1" x14ac:dyDescent="0.3">
      <c r="A165" s="84"/>
      <c r="B165" s="85"/>
      <c r="C165" s="58"/>
      <c r="D165" s="60"/>
      <c r="E165" s="58"/>
      <c r="F165" s="108"/>
      <c r="G165" s="93"/>
      <c r="H165" s="90"/>
      <c r="I165" s="90"/>
      <c r="J165" s="90"/>
      <c r="K165" s="90"/>
      <c r="L165" s="90"/>
      <c r="M165" s="90"/>
      <c r="N165" s="90"/>
      <c r="O165" s="90"/>
      <c r="P165" s="64"/>
      <c r="Q165" s="64"/>
      <c r="R165" s="36"/>
      <c r="S165" s="52"/>
      <c r="T165" s="64"/>
      <c r="U165" s="64"/>
      <c r="V165" s="64"/>
      <c r="W165" s="64"/>
      <c r="X165" s="64"/>
      <c r="Y165" s="64"/>
      <c r="Z165" s="64"/>
      <c r="AA165" s="64"/>
      <c r="AB165" s="64"/>
    </row>
    <row r="166" spans="1:28" ht="26.25" hidden="1" customHeight="1" x14ac:dyDescent="0.3">
      <c r="A166" s="84"/>
      <c r="B166" s="85"/>
      <c r="C166" s="58"/>
      <c r="D166" s="60"/>
      <c r="E166" s="58"/>
      <c r="F166" s="108"/>
      <c r="G166" s="93"/>
      <c r="H166" s="90"/>
      <c r="I166" s="90"/>
      <c r="J166" s="90"/>
      <c r="K166" s="90"/>
      <c r="L166" s="90"/>
      <c r="M166" s="90"/>
      <c r="N166" s="90"/>
      <c r="O166" s="90"/>
      <c r="P166" s="64"/>
      <c r="Q166" s="64"/>
      <c r="R166" s="36"/>
      <c r="S166" s="52"/>
      <c r="T166" s="64"/>
      <c r="U166" s="64"/>
      <c r="V166" s="64"/>
      <c r="W166" s="64"/>
      <c r="X166" s="64"/>
      <c r="Y166" s="64"/>
      <c r="Z166" s="64"/>
      <c r="AA166" s="64"/>
      <c r="AB166" s="64"/>
    </row>
    <row r="167" spans="1:28" ht="26.25" hidden="1" customHeight="1" x14ac:dyDescent="0.3">
      <c r="A167" s="84"/>
      <c r="B167" s="85"/>
      <c r="C167" s="58"/>
      <c r="D167" s="60"/>
      <c r="E167" s="58"/>
      <c r="F167" s="108"/>
      <c r="G167" s="93"/>
      <c r="H167" s="90"/>
      <c r="I167" s="90"/>
      <c r="J167" s="90"/>
      <c r="K167" s="90"/>
      <c r="L167" s="90"/>
      <c r="M167" s="90"/>
      <c r="N167" s="90"/>
      <c r="O167" s="90"/>
      <c r="P167" s="64"/>
      <c r="Q167" s="64"/>
      <c r="R167" s="36"/>
      <c r="S167" s="52"/>
      <c r="T167" s="64"/>
      <c r="U167" s="64"/>
      <c r="V167" s="64"/>
      <c r="W167" s="64"/>
      <c r="X167" s="64"/>
      <c r="Y167" s="64"/>
      <c r="Z167" s="64"/>
      <c r="AA167" s="64"/>
      <c r="AB167" s="64"/>
    </row>
    <row r="168" spans="1:28" ht="26.25" hidden="1" customHeight="1" x14ac:dyDescent="0.3">
      <c r="A168" s="84"/>
      <c r="B168" s="85"/>
      <c r="C168" s="58"/>
      <c r="D168" s="60"/>
      <c r="E168" s="58"/>
      <c r="F168" s="108"/>
      <c r="G168" s="93"/>
      <c r="H168" s="90"/>
      <c r="I168" s="90"/>
      <c r="J168" s="90"/>
      <c r="K168" s="90"/>
      <c r="L168" s="90"/>
      <c r="M168" s="90"/>
      <c r="N168" s="90"/>
      <c r="O168" s="90"/>
      <c r="P168" s="64"/>
      <c r="Q168" s="64"/>
      <c r="R168" s="36"/>
      <c r="S168" s="52"/>
      <c r="T168" s="64"/>
      <c r="U168" s="64"/>
      <c r="V168" s="64"/>
      <c r="W168" s="64"/>
      <c r="X168" s="64"/>
      <c r="Y168" s="64"/>
      <c r="Z168" s="64"/>
      <c r="AA168" s="64"/>
      <c r="AB168" s="64"/>
    </row>
    <row r="169" spans="1:28" ht="26.25" hidden="1" customHeight="1" x14ac:dyDescent="0.3">
      <c r="A169" s="84"/>
      <c r="B169" s="85"/>
      <c r="C169" s="58"/>
      <c r="D169" s="60"/>
      <c r="E169" s="58"/>
      <c r="F169" s="108"/>
      <c r="G169" s="93"/>
      <c r="H169" s="90"/>
      <c r="I169" s="90"/>
      <c r="J169" s="90"/>
      <c r="K169" s="90"/>
      <c r="L169" s="90"/>
      <c r="M169" s="90"/>
      <c r="N169" s="90"/>
      <c r="O169" s="90"/>
      <c r="P169" s="64"/>
      <c r="Q169" s="64"/>
      <c r="R169" s="36"/>
      <c r="S169" s="52"/>
      <c r="T169" s="64"/>
      <c r="U169" s="64"/>
      <c r="V169" s="64"/>
      <c r="W169" s="64"/>
      <c r="X169" s="64"/>
      <c r="Y169" s="64"/>
      <c r="Z169" s="64"/>
      <c r="AA169" s="64"/>
      <c r="AB169" s="64"/>
    </row>
    <row r="170" spans="1:28" ht="26.25" hidden="1" customHeight="1" x14ac:dyDescent="0.3">
      <c r="A170" s="84"/>
      <c r="B170" s="85"/>
      <c r="C170" s="58"/>
      <c r="D170" s="60"/>
      <c r="E170" s="58"/>
      <c r="F170" s="108"/>
      <c r="G170" s="93"/>
      <c r="H170" s="90"/>
      <c r="I170" s="90"/>
      <c r="J170" s="90"/>
      <c r="K170" s="90"/>
      <c r="L170" s="90"/>
      <c r="M170" s="90"/>
      <c r="N170" s="90"/>
      <c r="O170" s="90"/>
      <c r="P170" s="64"/>
      <c r="Q170" s="64"/>
      <c r="R170" s="36"/>
      <c r="S170" s="52"/>
      <c r="T170" s="64"/>
      <c r="U170" s="64"/>
      <c r="V170" s="64"/>
      <c r="W170" s="64"/>
      <c r="X170" s="64"/>
      <c r="Y170" s="64"/>
      <c r="Z170" s="64"/>
      <c r="AA170" s="64"/>
      <c r="AB170" s="64"/>
    </row>
    <row r="171" spans="1:28" ht="26.25" hidden="1" customHeight="1" x14ac:dyDescent="0.3">
      <c r="A171" s="84"/>
      <c r="B171" s="85"/>
      <c r="C171" s="58"/>
      <c r="D171" s="60"/>
      <c r="E171" s="58"/>
      <c r="F171" s="108"/>
      <c r="G171" s="93"/>
      <c r="H171" s="90"/>
      <c r="I171" s="90"/>
      <c r="J171" s="90"/>
      <c r="K171" s="90"/>
      <c r="L171" s="90"/>
      <c r="M171" s="90"/>
      <c r="N171" s="90"/>
      <c r="O171" s="90"/>
      <c r="P171" s="64"/>
      <c r="Q171" s="64"/>
      <c r="R171" s="36"/>
      <c r="S171" s="52"/>
      <c r="T171" s="64"/>
      <c r="U171" s="64"/>
      <c r="V171" s="64"/>
      <c r="W171" s="64"/>
      <c r="X171" s="64"/>
      <c r="Y171" s="64"/>
      <c r="Z171" s="64"/>
      <c r="AA171" s="64"/>
      <c r="AB171" s="64"/>
    </row>
    <row r="172" spans="1:28" ht="26.25" hidden="1" customHeight="1" x14ac:dyDescent="0.3">
      <c r="A172" s="84"/>
      <c r="B172" s="85"/>
      <c r="C172" s="58"/>
      <c r="D172" s="60"/>
      <c r="E172" s="58"/>
      <c r="F172" s="108"/>
      <c r="G172" s="93"/>
      <c r="H172" s="90"/>
      <c r="I172" s="90"/>
      <c r="J172" s="90"/>
      <c r="K172" s="90"/>
      <c r="L172" s="90"/>
      <c r="M172" s="90"/>
      <c r="N172" s="90"/>
      <c r="O172" s="90"/>
      <c r="P172" s="64"/>
      <c r="Q172" s="64"/>
      <c r="R172" s="36"/>
      <c r="S172" s="52"/>
      <c r="T172" s="64"/>
      <c r="U172" s="64"/>
      <c r="V172" s="64"/>
      <c r="W172" s="64"/>
      <c r="X172" s="64"/>
      <c r="Y172" s="64"/>
      <c r="Z172" s="64"/>
      <c r="AA172" s="64"/>
      <c r="AB172" s="64"/>
    </row>
    <row r="173" spans="1:28" ht="26.25" hidden="1" customHeight="1" x14ac:dyDescent="0.3">
      <c r="A173" s="84"/>
      <c r="B173" s="85"/>
      <c r="C173" s="58"/>
      <c r="D173" s="60"/>
      <c r="E173" s="58"/>
      <c r="F173" s="108"/>
      <c r="G173" s="93"/>
      <c r="H173" s="90"/>
      <c r="I173" s="90"/>
      <c r="J173" s="90"/>
      <c r="K173" s="90"/>
      <c r="L173" s="90"/>
      <c r="M173" s="90"/>
      <c r="N173" s="90"/>
      <c r="O173" s="90"/>
      <c r="P173" s="64"/>
      <c r="Q173" s="64"/>
      <c r="R173" s="36"/>
      <c r="S173" s="52"/>
      <c r="T173" s="64"/>
      <c r="U173" s="64"/>
      <c r="V173" s="64"/>
      <c r="W173" s="64"/>
      <c r="X173" s="64"/>
      <c r="Y173" s="64"/>
      <c r="Z173" s="64"/>
      <c r="AA173" s="64"/>
      <c r="AB173" s="64"/>
    </row>
    <row r="174" spans="1:28" ht="26.25" hidden="1" customHeight="1" x14ac:dyDescent="0.3">
      <c r="A174" s="84"/>
      <c r="B174" s="85"/>
      <c r="C174" s="58"/>
      <c r="D174" s="60"/>
      <c r="E174" s="58"/>
      <c r="F174" s="108"/>
      <c r="G174" s="93"/>
      <c r="H174" s="90"/>
      <c r="I174" s="90"/>
      <c r="J174" s="90"/>
      <c r="K174" s="90"/>
      <c r="L174" s="90"/>
      <c r="M174" s="90"/>
      <c r="N174" s="90"/>
      <c r="O174" s="90"/>
      <c r="P174" s="64"/>
      <c r="Q174" s="64"/>
      <c r="R174" s="36"/>
      <c r="S174" s="52"/>
      <c r="T174" s="64"/>
      <c r="U174" s="64"/>
      <c r="V174" s="64"/>
      <c r="W174" s="64"/>
      <c r="X174" s="64"/>
      <c r="Y174" s="64"/>
      <c r="Z174" s="64"/>
      <c r="AA174" s="64"/>
      <c r="AB174" s="64"/>
    </row>
    <row r="175" spans="1:28" ht="26.25" hidden="1" customHeight="1" x14ac:dyDescent="0.3">
      <c r="A175" s="84"/>
      <c r="B175" s="85"/>
      <c r="C175" s="58"/>
      <c r="D175" s="60"/>
      <c r="E175" s="58"/>
      <c r="F175" s="108"/>
      <c r="G175" s="93"/>
      <c r="H175" s="90"/>
      <c r="I175" s="90"/>
      <c r="J175" s="90"/>
      <c r="K175" s="90"/>
      <c r="L175" s="90"/>
      <c r="M175" s="90"/>
      <c r="N175" s="90"/>
      <c r="O175" s="90"/>
      <c r="P175" s="64"/>
      <c r="Q175" s="64"/>
      <c r="R175" s="36"/>
      <c r="S175" s="52"/>
      <c r="T175" s="64"/>
      <c r="U175" s="64"/>
      <c r="V175" s="64"/>
      <c r="W175" s="64"/>
      <c r="X175" s="64"/>
      <c r="Y175" s="64"/>
      <c r="Z175" s="64"/>
      <c r="AA175" s="64"/>
      <c r="AB175" s="64"/>
    </row>
    <row r="176" spans="1:28" ht="26.25" hidden="1" customHeight="1" x14ac:dyDescent="0.3">
      <c r="A176" s="84"/>
      <c r="B176" s="85"/>
      <c r="C176" s="58"/>
      <c r="D176" s="60"/>
      <c r="E176" s="58"/>
      <c r="F176" s="108"/>
      <c r="G176" s="93"/>
      <c r="H176" s="90"/>
      <c r="I176" s="90"/>
      <c r="J176" s="90"/>
      <c r="K176" s="90"/>
      <c r="L176" s="90"/>
      <c r="M176" s="90"/>
      <c r="N176" s="90"/>
      <c r="O176" s="90"/>
      <c r="P176" s="64"/>
      <c r="Q176" s="64"/>
      <c r="R176" s="36"/>
      <c r="S176" s="52"/>
      <c r="T176" s="64"/>
      <c r="U176" s="64"/>
      <c r="V176" s="64"/>
      <c r="W176" s="64"/>
      <c r="X176" s="64"/>
      <c r="Y176" s="64"/>
      <c r="Z176" s="64"/>
      <c r="AA176" s="64"/>
      <c r="AB176" s="64"/>
    </row>
    <row r="177" spans="1:28" ht="26.25" hidden="1" customHeight="1" x14ac:dyDescent="0.3">
      <c r="A177" s="84"/>
      <c r="B177" s="85"/>
      <c r="C177" s="58"/>
      <c r="D177" s="60"/>
      <c r="E177" s="58"/>
      <c r="F177" s="108"/>
      <c r="G177" s="93"/>
      <c r="H177" s="90"/>
      <c r="I177" s="90"/>
      <c r="J177" s="90"/>
      <c r="K177" s="90"/>
      <c r="L177" s="90"/>
      <c r="M177" s="90"/>
      <c r="N177" s="90"/>
      <c r="O177" s="90"/>
      <c r="P177" s="64"/>
      <c r="Q177" s="64"/>
      <c r="R177" s="36"/>
      <c r="S177" s="52"/>
      <c r="T177" s="64"/>
      <c r="U177" s="64"/>
      <c r="V177" s="64"/>
      <c r="W177" s="64"/>
      <c r="X177" s="64"/>
      <c r="Y177" s="64"/>
      <c r="Z177" s="64"/>
      <c r="AA177" s="64"/>
      <c r="AB177" s="64"/>
    </row>
    <row r="178" spans="1:28" ht="26.25" hidden="1" customHeight="1" x14ac:dyDescent="0.3">
      <c r="A178" s="84"/>
      <c r="B178" s="85"/>
      <c r="C178" s="58"/>
      <c r="D178" s="60"/>
      <c r="E178" s="58"/>
      <c r="F178" s="108"/>
      <c r="G178" s="93"/>
      <c r="H178" s="90"/>
      <c r="I178" s="90"/>
      <c r="J178" s="90"/>
      <c r="K178" s="90"/>
      <c r="L178" s="90"/>
      <c r="M178" s="90"/>
      <c r="N178" s="90"/>
      <c r="O178" s="90"/>
      <c r="P178" s="64"/>
      <c r="Q178" s="64"/>
      <c r="R178" s="36"/>
      <c r="S178" s="52"/>
      <c r="T178" s="64"/>
      <c r="U178" s="64"/>
      <c r="V178" s="64"/>
      <c r="W178" s="64"/>
      <c r="X178" s="64"/>
      <c r="Y178" s="64"/>
      <c r="Z178" s="64"/>
      <c r="AA178" s="64"/>
      <c r="AB178" s="64"/>
    </row>
    <row r="179" spans="1:28" ht="26.25" hidden="1" customHeight="1" x14ac:dyDescent="0.3">
      <c r="A179" s="84"/>
      <c r="B179" s="85"/>
      <c r="C179" s="58"/>
      <c r="D179" s="60"/>
      <c r="E179" s="58"/>
      <c r="F179" s="108"/>
      <c r="G179" s="93"/>
      <c r="H179" s="90"/>
      <c r="I179" s="90"/>
      <c r="J179" s="90"/>
      <c r="K179" s="90"/>
      <c r="L179" s="90"/>
      <c r="M179" s="90"/>
      <c r="N179" s="90"/>
      <c r="O179" s="90"/>
      <c r="P179" s="64"/>
      <c r="Q179" s="64"/>
      <c r="R179" s="36"/>
      <c r="S179" s="52"/>
      <c r="T179" s="64"/>
      <c r="U179" s="64"/>
      <c r="V179" s="64"/>
      <c r="W179" s="64"/>
      <c r="X179" s="64"/>
      <c r="Y179" s="64"/>
      <c r="Z179" s="64"/>
      <c r="AA179" s="64"/>
      <c r="AB179" s="64"/>
    </row>
    <row r="180" spans="1:28" ht="26.25" hidden="1" customHeight="1" x14ac:dyDescent="0.3">
      <c r="A180" s="84"/>
      <c r="B180" s="85"/>
      <c r="C180" s="58"/>
      <c r="D180" s="60"/>
      <c r="E180" s="58"/>
      <c r="F180" s="108"/>
      <c r="G180" s="93"/>
      <c r="H180" s="90"/>
      <c r="I180" s="90"/>
      <c r="J180" s="90"/>
      <c r="K180" s="90"/>
      <c r="L180" s="90"/>
      <c r="M180" s="90"/>
      <c r="N180" s="90"/>
      <c r="O180" s="90"/>
      <c r="P180" s="64"/>
      <c r="Q180" s="64"/>
      <c r="R180" s="36"/>
      <c r="S180" s="52"/>
      <c r="T180" s="64"/>
      <c r="U180" s="64"/>
      <c r="V180" s="64"/>
      <c r="W180" s="64"/>
      <c r="X180" s="64"/>
      <c r="Y180" s="64"/>
      <c r="Z180" s="64"/>
      <c r="AA180" s="64"/>
      <c r="AB180" s="64"/>
    </row>
    <row r="181" spans="1:28" ht="26.25" hidden="1" customHeight="1" x14ac:dyDescent="0.3">
      <c r="A181" s="84"/>
      <c r="B181" s="85"/>
      <c r="C181" s="58"/>
      <c r="D181" s="60"/>
      <c r="E181" s="58"/>
      <c r="F181" s="108"/>
      <c r="G181" s="93"/>
      <c r="H181" s="90"/>
      <c r="I181" s="90"/>
      <c r="J181" s="90"/>
      <c r="K181" s="90"/>
      <c r="L181" s="90"/>
      <c r="M181" s="90"/>
      <c r="N181" s="90"/>
      <c r="O181" s="90"/>
      <c r="P181" s="64"/>
      <c r="Q181" s="64"/>
      <c r="R181" s="36"/>
      <c r="S181" s="52"/>
      <c r="T181" s="64"/>
      <c r="U181" s="64"/>
      <c r="V181" s="64"/>
      <c r="W181" s="64"/>
      <c r="X181" s="64"/>
      <c r="Y181" s="64"/>
      <c r="Z181" s="64"/>
      <c r="AA181" s="64"/>
      <c r="AB181" s="64"/>
    </row>
    <row r="182" spans="1:28" ht="26.25" hidden="1" customHeight="1" x14ac:dyDescent="0.3">
      <c r="A182" s="84"/>
      <c r="B182" s="85"/>
      <c r="C182" s="58"/>
      <c r="D182" s="60"/>
      <c r="E182" s="58"/>
      <c r="F182" s="108"/>
      <c r="G182" s="93"/>
      <c r="H182" s="90"/>
      <c r="I182" s="90"/>
      <c r="J182" s="90"/>
      <c r="K182" s="90"/>
      <c r="L182" s="90"/>
      <c r="M182" s="90"/>
      <c r="N182" s="90"/>
      <c r="O182" s="90"/>
      <c r="P182" s="64"/>
      <c r="Q182" s="64"/>
      <c r="R182" s="36"/>
      <c r="S182" s="52"/>
      <c r="T182" s="64"/>
      <c r="U182" s="64"/>
      <c r="V182" s="64"/>
      <c r="W182" s="64"/>
      <c r="X182" s="64"/>
      <c r="Y182" s="64"/>
      <c r="Z182" s="64"/>
      <c r="AA182" s="64"/>
      <c r="AB182" s="64"/>
    </row>
    <row r="183" spans="1:28" ht="26.25" hidden="1" customHeight="1" x14ac:dyDescent="0.3">
      <c r="A183" s="84"/>
      <c r="B183" s="85"/>
      <c r="C183" s="58"/>
      <c r="D183" s="60"/>
      <c r="E183" s="58"/>
      <c r="F183" s="108"/>
      <c r="G183" s="93"/>
      <c r="H183" s="90"/>
      <c r="I183" s="90"/>
      <c r="J183" s="90"/>
      <c r="K183" s="90"/>
      <c r="L183" s="90"/>
      <c r="M183" s="90"/>
      <c r="N183" s="90"/>
      <c r="O183" s="90"/>
      <c r="P183" s="64"/>
      <c r="Q183" s="64"/>
      <c r="R183" s="36"/>
      <c r="S183" s="52"/>
      <c r="T183" s="64"/>
      <c r="U183" s="64"/>
      <c r="V183" s="64"/>
      <c r="W183" s="64"/>
      <c r="X183" s="64"/>
      <c r="Y183" s="64"/>
      <c r="Z183" s="64"/>
      <c r="AA183" s="64"/>
      <c r="AB183" s="64"/>
    </row>
    <row r="184" spans="1:28" ht="26.25" hidden="1" customHeight="1" x14ac:dyDescent="0.3">
      <c r="A184" s="84"/>
      <c r="B184" s="85"/>
      <c r="C184" s="58"/>
      <c r="D184" s="60"/>
      <c r="E184" s="58"/>
      <c r="F184" s="108"/>
      <c r="G184" s="93"/>
      <c r="H184" s="90"/>
      <c r="I184" s="90"/>
      <c r="J184" s="90"/>
      <c r="K184" s="90"/>
      <c r="L184" s="90"/>
      <c r="M184" s="90"/>
      <c r="N184" s="90"/>
      <c r="O184" s="90"/>
      <c r="P184" s="64"/>
      <c r="Q184" s="64"/>
      <c r="R184" s="36"/>
      <c r="S184" s="52"/>
      <c r="T184" s="64"/>
      <c r="U184" s="64"/>
      <c r="V184" s="64"/>
      <c r="W184" s="64"/>
      <c r="X184" s="64"/>
      <c r="Y184" s="64"/>
      <c r="Z184" s="64"/>
      <c r="AA184" s="64"/>
      <c r="AB184" s="64"/>
    </row>
    <row r="185" spans="1:28" ht="26.25" hidden="1" customHeight="1" x14ac:dyDescent="0.3">
      <c r="A185" s="84"/>
      <c r="B185" s="85"/>
      <c r="C185" s="58"/>
      <c r="D185" s="60"/>
      <c r="E185" s="58"/>
      <c r="F185" s="108"/>
      <c r="G185" s="93"/>
      <c r="H185" s="90"/>
      <c r="I185" s="90"/>
      <c r="J185" s="90"/>
      <c r="K185" s="90"/>
      <c r="L185" s="90"/>
      <c r="M185" s="90"/>
      <c r="N185" s="90"/>
      <c r="O185" s="90"/>
      <c r="P185" s="64"/>
      <c r="Q185" s="64"/>
      <c r="R185" s="36"/>
      <c r="S185" s="52"/>
      <c r="T185" s="64"/>
      <c r="U185" s="64"/>
      <c r="V185" s="64"/>
      <c r="W185" s="64"/>
      <c r="X185" s="64"/>
      <c r="Y185" s="64"/>
      <c r="Z185" s="64"/>
      <c r="AA185" s="64"/>
      <c r="AB185" s="64"/>
    </row>
    <row r="186" spans="1:28" ht="21" hidden="1" customHeight="1" x14ac:dyDescent="0.3">
      <c r="A186" s="84"/>
      <c r="B186" s="85"/>
      <c r="C186" s="58"/>
      <c r="D186" s="60"/>
      <c r="E186" s="58"/>
      <c r="F186" s="108"/>
      <c r="G186" s="93"/>
      <c r="H186" s="90"/>
      <c r="I186" s="90"/>
      <c r="J186" s="90"/>
      <c r="K186" s="90"/>
      <c r="L186" s="90"/>
      <c r="M186" s="90"/>
      <c r="N186" s="90"/>
      <c r="O186" s="90"/>
      <c r="P186" s="64"/>
      <c r="Q186" s="64"/>
      <c r="R186" s="36"/>
      <c r="S186" s="52"/>
      <c r="T186" s="64"/>
      <c r="U186" s="64"/>
      <c r="V186" s="64"/>
      <c r="W186" s="64"/>
      <c r="X186" s="64"/>
      <c r="Y186" s="64"/>
      <c r="Z186" s="64"/>
      <c r="AA186" s="64"/>
      <c r="AB186" s="64"/>
    </row>
    <row r="187" spans="1:28" ht="26.25" hidden="1" customHeight="1" x14ac:dyDescent="0.3">
      <c r="A187" s="84"/>
      <c r="B187" s="85"/>
      <c r="C187" s="58"/>
      <c r="D187" s="60"/>
      <c r="E187" s="58"/>
      <c r="F187" s="108"/>
      <c r="G187" s="93"/>
      <c r="H187" s="90"/>
      <c r="I187" s="90"/>
      <c r="J187" s="90"/>
      <c r="K187" s="90"/>
      <c r="L187" s="90"/>
      <c r="M187" s="90"/>
      <c r="N187" s="90"/>
      <c r="O187" s="90"/>
      <c r="P187" s="64"/>
      <c r="Q187" s="64"/>
      <c r="R187" s="36"/>
      <c r="S187" s="52"/>
      <c r="T187" s="64"/>
      <c r="U187" s="64"/>
      <c r="V187" s="64"/>
      <c r="W187" s="64"/>
      <c r="X187" s="64"/>
      <c r="Y187" s="64"/>
      <c r="Z187" s="64"/>
      <c r="AA187" s="64"/>
      <c r="AB187" s="64"/>
    </row>
    <row r="188" spans="1:28" ht="26.25" hidden="1" customHeight="1" x14ac:dyDescent="0.3">
      <c r="A188" s="84"/>
      <c r="B188" s="85"/>
      <c r="C188" s="58"/>
      <c r="D188" s="60"/>
      <c r="E188" s="58"/>
      <c r="F188" s="108"/>
      <c r="G188" s="93"/>
      <c r="H188" s="90"/>
      <c r="I188" s="90"/>
      <c r="J188" s="90"/>
      <c r="K188" s="90"/>
      <c r="L188" s="90"/>
      <c r="M188" s="90"/>
      <c r="N188" s="90"/>
      <c r="O188" s="90"/>
      <c r="P188" s="64"/>
      <c r="Q188" s="64"/>
      <c r="R188" s="36"/>
      <c r="S188" s="52"/>
      <c r="T188" s="64"/>
      <c r="U188" s="64"/>
      <c r="V188" s="64"/>
      <c r="W188" s="64"/>
      <c r="X188" s="64"/>
      <c r="Y188" s="64"/>
      <c r="Z188" s="64"/>
      <c r="AA188" s="64"/>
      <c r="AB188" s="64"/>
    </row>
    <row r="189" spans="1:28" ht="26.25" hidden="1" customHeight="1" x14ac:dyDescent="0.3">
      <c r="A189" s="84"/>
      <c r="B189" s="85"/>
      <c r="C189" s="58"/>
      <c r="D189" s="60"/>
      <c r="E189" s="58"/>
      <c r="F189" s="108"/>
      <c r="G189" s="93"/>
      <c r="H189" s="90"/>
      <c r="I189" s="90"/>
      <c r="J189" s="90"/>
      <c r="K189" s="90"/>
      <c r="L189" s="90"/>
      <c r="M189" s="90"/>
      <c r="N189" s="90"/>
      <c r="O189" s="90"/>
      <c r="P189" s="64"/>
      <c r="Q189" s="64"/>
      <c r="R189" s="36"/>
      <c r="S189" s="52"/>
      <c r="T189" s="64"/>
      <c r="U189" s="64"/>
      <c r="V189" s="64"/>
      <c r="W189" s="64"/>
      <c r="X189" s="64"/>
      <c r="Y189" s="64"/>
      <c r="Z189" s="64"/>
      <c r="AA189" s="64"/>
      <c r="AB189" s="64"/>
    </row>
    <row r="190" spans="1:28" ht="26.25" hidden="1" customHeight="1" x14ac:dyDescent="0.3">
      <c r="A190" s="84"/>
      <c r="B190" s="85"/>
      <c r="C190" s="58"/>
      <c r="D190" s="60"/>
      <c r="E190" s="58"/>
      <c r="F190" s="108"/>
      <c r="G190" s="93"/>
      <c r="H190" s="90"/>
      <c r="I190" s="90"/>
      <c r="J190" s="90"/>
      <c r="K190" s="90"/>
      <c r="L190" s="90"/>
      <c r="M190" s="90"/>
      <c r="N190" s="90"/>
      <c r="O190" s="90"/>
      <c r="P190" s="64"/>
      <c r="Q190" s="64"/>
      <c r="R190" s="36"/>
      <c r="S190" s="52"/>
      <c r="T190" s="64"/>
      <c r="U190" s="64"/>
      <c r="V190" s="64"/>
      <c r="W190" s="64"/>
      <c r="X190" s="64"/>
      <c r="Y190" s="64"/>
      <c r="Z190" s="64"/>
      <c r="AA190" s="64"/>
      <c r="AB190" s="64"/>
    </row>
    <row r="191" spans="1:28" ht="26.25" hidden="1" customHeight="1" x14ac:dyDescent="0.3">
      <c r="A191" s="84"/>
      <c r="B191" s="85"/>
      <c r="C191" s="58"/>
      <c r="D191" s="60"/>
      <c r="E191" s="58"/>
      <c r="F191" s="108"/>
      <c r="G191" s="93"/>
      <c r="H191" s="90"/>
      <c r="I191" s="90"/>
      <c r="J191" s="90"/>
      <c r="K191" s="90"/>
      <c r="L191" s="90"/>
      <c r="M191" s="90"/>
      <c r="N191" s="90"/>
      <c r="O191" s="90"/>
      <c r="P191" s="64"/>
      <c r="Q191" s="64"/>
      <c r="R191" s="36"/>
      <c r="S191" s="52"/>
      <c r="T191" s="64"/>
      <c r="U191" s="64"/>
      <c r="V191" s="64"/>
      <c r="W191" s="64"/>
      <c r="X191" s="64"/>
      <c r="Y191" s="64"/>
      <c r="Z191" s="64"/>
      <c r="AA191" s="64"/>
      <c r="AB191" s="64"/>
    </row>
    <row r="192" spans="1:28" ht="26.25" hidden="1" customHeight="1" x14ac:dyDescent="0.3">
      <c r="A192" s="84"/>
      <c r="B192" s="85"/>
      <c r="C192" s="58"/>
      <c r="D192" s="60"/>
      <c r="E192" s="58"/>
      <c r="F192" s="108"/>
      <c r="G192" s="93"/>
      <c r="H192" s="90"/>
      <c r="I192" s="90"/>
      <c r="J192" s="90"/>
      <c r="K192" s="90"/>
      <c r="L192" s="90"/>
      <c r="M192" s="90"/>
      <c r="N192" s="90"/>
      <c r="O192" s="90"/>
      <c r="P192" s="64"/>
      <c r="Q192" s="64"/>
      <c r="R192" s="36"/>
      <c r="S192" s="52"/>
      <c r="T192" s="64"/>
      <c r="U192" s="64"/>
      <c r="V192" s="64"/>
      <c r="W192" s="64"/>
      <c r="X192" s="64"/>
      <c r="Y192" s="64"/>
      <c r="Z192" s="64"/>
      <c r="AA192" s="64"/>
      <c r="AB192" s="64"/>
    </row>
    <row r="193" spans="1:28" ht="26.25" hidden="1" customHeight="1" x14ac:dyDescent="0.3">
      <c r="A193" s="84"/>
      <c r="B193" s="85"/>
      <c r="C193" s="58"/>
      <c r="D193" s="60"/>
      <c r="E193" s="58"/>
      <c r="F193" s="108"/>
      <c r="G193" s="93"/>
      <c r="H193" s="90"/>
      <c r="I193" s="90"/>
      <c r="J193" s="90"/>
      <c r="K193" s="90"/>
      <c r="L193" s="90"/>
      <c r="M193" s="90"/>
      <c r="N193" s="90"/>
      <c r="O193" s="90"/>
      <c r="P193" s="64"/>
      <c r="Q193" s="64"/>
      <c r="R193" s="36"/>
      <c r="S193" s="52"/>
      <c r="T193" s="64"/>
      <c r="U193" s="64"/>
      <c r="V193" s="64"/>
      <c r="W193" s="64"/>
      <c r="X193" s="64"/>
      <c r="Y193" s="64"/>
      <c r="Z193" s="64"/>
      <c r="AA193" s="64"/>
      <c r="AB193" s="64"/>
    </row>
    <row r="194" spans="1:28" ht="26.25" hidden="1" customHeight="1" x14ac:dyDescent="0.3">
      <c r="A194" s="84"/>
      <c r="B194" s="85"/>
      <c r="C194" s="58"/>
      <c r="D194" s="60"/>
      <c r="E194" s="58"/>
      <c r="F194" s="108"/>
      <c r="G194" s="93"/>
      <c r="H194" s="90"/>
      <c r="I194" s="90"/>
      <c r="J194" s="90"/>
      <c r="K194" s="90"/>
      <c r="L194" s="90"/>
      <c r="M194" s="90"/>
      <c r="N194" s="90"/>
      <c r="O194" s="90"/>
      <c r="P194" s="64"/>
      <c r="Q194" s="64"/>
      <c r="R194" s="36"/>
      <c r="S194" s="52"/>
      <c r="T194" s="64"/>
      <c r="U194" s="64"/>
      <c r="V194" s="64"/>
      <c r="W194" s="64"/>
      <c r="X194" s="64"/>
      <c r="Y194" s="64"/>
      <c r="Z194" s="64"/>
      <c r="AA194" s="64"/>
      <c r="AB194" s="64"/>
    </row>
    <row r="195" spans="1:28" ht="26.25" hidden="1" customHeight="1" x14ac:dyDescent="0.3">
      <c r="A195" s="84"/>
      <c r="B195" s="85"/>
      <c r="C195" s="58"/>
      <c r="D195" s="60"/>
      <c r="E195" s="58"/>
      <c r="F195" s="108"/>
      <c r="G195" s="93"/>
      <c r="H195" s="90"/>
      <c r="I195" s="90"/>
      <c r="J195" s="90"/>
      <c r="K195" s="90"/>
      <c r="L195" s="90"/>
      <c r="M195" s="90"/>
      <c r="N195" s="90"/>
      <c r="O195" s="90"/>
      <c r="P195" s="64"/>
      <c r="Q195" s="64"/>
      <c r="R195" s="36"/>
      <c r="S195" s="52"/>
      <c r="T195" s="64"/>
      <c r="U195" s="64"/>
      <c r="V195" s="64"/>
      <c r="W195" s="64"/>
      <c r="X195" s="64"/>
      <c r="Y195" s="64"/>
      <c r="Z195" s="64"/>
      <c r="AA195" s="64"/>
      <c r="AB195" s="64"/>
    </row>
    <row r="196" spans="1:28" ht="26.25" hidden="1" customHeight="1" x14ac:dyDescent="0.3">
      <c r="A196" s="84"/>
      <c r="B196" s="85"/>
      <c r="C196" s="58"/>
      <c r="D196" s="60"/>
      <c r="E196" s="58"/>
      <c r="F196" s="108"/>
      <c r="G196" s="93"/>
      <c r="H196" s="90"/>
      <c r="I196" s="90"/>
      <c r="J196" s="90"/>
      <c r="K196" s="90"/>
      <c r="L196" s="90"/>
      <c r="M196" s="90"/>
      <c r="N196" s="90"/>
      <c r="O196" s="90"/>
      <c r="P196" s="64"/>
      <c r="Q196" s="64"/>
      <c r="R196" s="36"/>
      <c r="S196" s="52"/>
      <c r="T196" s="64"/>
      <c r="U196" s="64"/>
      <c r="V196" s="64"/>
      <c r="W196" s="64"/>
      <c r="X196" s="64"/>
      <c r="Y196" s="64"/>
      <c r="Z196" s="64"/>
      <c r="AA196" s="64"/>
      <c r="AB196" s="64"/>
    </row>
    <row r="197" spans="1:28" ht="26.25" hidden="1" customHeight="1" x14ac:dyDescent="0.3">
      <c r="A197" s="84"/>
      <c r="B197" s="85"/>
      <c r="C197" s="58"/>
      <c r="D197" s="60"/>
      <c r="E197" s="58"/>
      <c r="F197" s="108"/>
      <c r="G197" s="93"/>
      <c r="H197" s="90"/>
      <c r="I197" s="90"/>
      <c r="J197" s="90"/>
      <c r="K197" s="90"/>
      <c r="L197" s="90"/>
      <c r="M197" s="90"/>
      <c r="N197" s="90"/>
      <c r="O197" s="90"/>
      <c r="P197" s="64"/>
      <c r="Q197" s="64"/>
      <c r="R197" s="36"/>
      <c r="S197" s="52"/>
      <c r="T197" s="64"/>
      <c r="U197" s="64"/>
      <c r="V197" s="64"/>
      <c r="W197" s="64"/>
      <c r="X197" s="64"/>
      <c r="Y197" s="64"/>
      <c r="Z197" s="64"/>
      <c r="AA197" s="64"/>
      <c r="AB197" s="64"/>
    </row>
    <row r="198" spans="1:28" ht="26.25" hidden="1" customHeight="1" x14ac:dyDescent="0.3">
      <c r="A198" s="84"/>
      <c r="B198" s="85"/>
      <c r="C198" s="58"/>
      <c r="D198" s="60"/>
      <c r="E198" s="58"/>
      <c r="F198" s="108"/>
      <c r="G198" s="93"/>
      <c r="H198" s="90"/>
      <c r="I198" s="90"/>
      <c r="J198" s="90"/>
      <c r="K198" s="90"/>
      <c r="L198" s="90"/>
      <c r="M198" s="90"/>
      <c r="N198" s="90"/>
      <c r="O198" s="90"/>
      <c r="P198" s="64"/>
      <c r="Q198" s="64"/>
      <c r="R198" s="36"/>
      <c r="S198" s="52"/>
      <c r="T198" s="64"/>
      <c r="U198" s="64"/>
      <c r="V198" s="64"/>
      <c r="W198" s="64"/>
      <c r="X198" s="64"/>
      <c r="Y198" s="64"/>
      <c r="Z198" s="64"/>
      <c r="AA198" s="64"/>
      <c r="AB198" s="64"/>
    </row>
    <row r="199" spans="1:28" ht="26.25" hidden="1" customHeight="1" x14ac:dyDescent="0.3">
      <c r="A199" s="84"/>
      <c r="B199" s="85"/>
      <c r="C199" s="58"/>
      <c r="D199" s="60"/>
      <c r="E199" s="58"/>
      <c r="F199" s="108"/>
      <c r="G199" s="93"/>
      <c r="H199" s="90"/>
      <c r="I199" s="90"/>
      <c r="J199" s="90"/>
      <c r="K199" s="90"/>
      <c r="L199" s="90"/>
      <c r="M199" s="90"/>
      <c r="N199" s="90"/>
      <c r="O199" s="90"/>
      <c r="P199" s="64"/>
      <c r="Q199" s="64"/>
      <c r="R199" s="36"/>
      <c r="S199" s="52"/>
      <c r="T199" s="64"/>
      <c r="U199" s="64"/>
      <c r="V199" s="64"/>
      <c r="W199" s="64"/>
      <c r="X199" s="64"/>
      <c r="Y199" s="64"/>
      <c r="Z199" s="64"/>
      <c r="AA199" s="64"/>
      <c r="AB199" s="64"/>
    </row>
    <row r="200" spans="1:28" ht="26.25" hidden="1" customHeight="1" x14ac:dyDescent="0.3">
      <c r="A200" s="84"/>
      <c r="B200" s="85"/>
      <c r="C200" s="58"/>
      <c r="D200" s="60"/>
      <c r="E200" s="58"/>
      <c r="F200" s="108"/>
      <c r="G200" s="93"/>
      <c r="H200" s="90"/>
      <c r="I200" s="90"/>
      <c r="J200" s="90"/>
      <c r="K200" s="90"/>
      <c r="L200" s="90"/>
      <c r="M200" s="90"/>
      <c r="N200" s="90"/>
      <c r="O200" s="90"/>
      <c r="P200" s="64"/>
      <c r="Q200" s="64"/>
      <c r="R200" s="36"/>
      <c r="S200" s="52"/>
      <c r="T200" s="64"/>
      <c r="U200" s="64"/>
      <c r="V200" s="64"/>
      <c r="W200" s="64"/>
      <c r="X200" s="64"/>
      <c r="Y200" s="64"/>
      <c r="Z200" s="64"/>
      <c r="AA200" s="64"/>
      <c r="AB200" s="64"/>
    </row>
    <row r="201" spans="1:28" ht="26.25" hidden="1" customHeight="1" x14ac:dyDescent="0.3">
      <c r="A201" s="84"/>
      <c r="B201" s="85"/>
      <c r="C201" s="58"/>
      <c r="D201" s="60"/>
      <c r="E201" s="58"/>
      <c r="F201" s="108"/>
      <c r="G201" s="93"/>
      <c r="H201" s="90"/>
      <c r="I201" s="90"/>
      <c r="J201" s="90"/>
      <c r="K201" s="90"/>
      <c r="L201" s="90"/>
      <c r="M201" s="90"/>
      <c r="N201" s="90"/>
      <c r="O201" s="90"/>
      <c r="P201" s="64"/>
      <c r="Q201" s="64"/>
      <c r="R201" s="36"/>
      <c r="S201" s="52"/>
      <c r="T201" s="64"/>
      <c r="U201" s="64"/>
      <c r="V201" s="64"/>
      <c r="W201" s="64"/>
      <c r="X201" s="64"/>
      <c r="Y201" s="64"/>
      <c r="Z201" s="64"/>
      <c r="AA201" s="64"/>
      <c r="AB201" s="64"/>
    </row>
    <row r="202" spans="1:28" ht="26.25" hidden="1" customHeight="1" x14ac:dyDescent="0.3">
      <c r="A202" s="84"/>
      <c r="B202" s="85"/>
      <c r="C202" s="58"/>
      <c r="D202" s="60"/>
      <c r="E202" s="58"/>
      <c r="F202" s="108"/>
      <c r="G202" s="93"/>
      <c r="H202" s="90"/>
      <c r="I202" s="90"/>
      <c r="J202" s="90"/>
      <c r="K202" s="90"/>
      <c r="L202" s="90"/>
      <c r="M202" s="90"/>
      <c r="N202" s="90"/>
      <c r="O202" s="90"/>
      <c r="P202" s="64"/>
      <c r="Q202" s="64"/>
      <c r="R202" s="36"/>
      <c r="S202" s="52"/>
      <c r="T202" s="64"/>
      <c r="U202" s="64"/>
      <c r="V202" s="64"/>
      <c r="W202" s="64"/>
      <c r="X202" s="64"/>
      <c r="Y202" s="64"/>
      <c r="Z202" s="64"/>
      <c r="AA202" s="64"/>
      <c r="AB202" s="64"/>
    </row>
    <row r="203" spans="1:28" ht="26.25" hidden="1" customHeight="1" x14ac:dyDescent="0.3">
      <c r="A203" s="84"/>
      <c r="B203" s="85"/>
      <c r="C203" s="58"/>
      <c r="D203" s="60"/>
      <c r="E203" s="58"/>
      <c r="F203" s="108"/>
      <c r="G203" s="93"/>
      <c r="H203" s="90"/>
      <c r="I203" s="90"/>
      <c r="J203" s="90"/>
      <c r="K203" s="90"/>
      <c r="L203" s="90"/>
      <c r="M203" s="90"/>
      <c r="N203" s="90"/>
      <c r="O203" s="90"/>
      <c r="P203" s="64"/>
      <c r="Q203" s="64"/>
      <c r="R203" s="36"/>
      <c r="S203" s="52"/>
      <c r="T203" s="64"/>
      <c r="U203" s="64"/>
      <c r="V203" s="64"/>
      <c r="W203" s="64"/>
      <c r="X203" s="64"/>
      <c r="Y203" s="64"/>
      <c r="Z203" s="64"/>
      <c r="AA203" s="64"/>
      <c r="AB203" s="64"/>
    </row>
    <row r="204" spans="1:28" ht="26.25" hidden="1" customHeight="1" x14ac:dyDescent="0.3">
      <c r="A204" s="84"/>
      <c r="B204" s="85"/>
      <c r="C204" s="58"/>
      <c r="D204" s="60"/>
      <c r="E204" s="58"/>
      <c r="F204" s="108"/>
      <c r="G204" s="93"/>
      <c r="H204" s="90"/>
      <c r="I204" s="90"/>
      <c r="J204" s="90"/>
      <c r="K204" s="90"/>
      <c r="L204" s="90"/>
      <c r="M204" s="90"/>
      <c r="N204" s="90"/>
      <c r="O204" s="90"/>
      <c r="P204" s="64"/>
      <c r="Q204" s="64"/>
      <c r="R204" s="36"/>
      <c r="S204" s="52"/>
      <c r="T204" s="64"/>
      <c r="U204" s="64"/>
      <c r="V204" s="64"/>
      <c r="W204" s="64"/>
      <c r="X204" s="64"/>
      <c r="Y204" s="64"/>
      <c r="Z204" s="64"/>
      <c r="AA204" s="64"/>
      <c r="AB204" s="64"/>
    </row>
    <row r="205" spans="1:28" ht="26.25" hidden="1" customHeight="1" x14ac:dyDescent="0.3">
      <c r="A205" s="84"/>
      <c r="B205" s="85"/>
      <c r="C205" s="58"/>
      <c r="D205" s="60"/>
      <c r="E205" s="58"/>
      <c r="F205" s="108"/>
      <c r="G205" s="93"/>
      <c r="H205" s="90"/>
      <c r="I205" s="90"/>
      <c r="J205" s="90"/>
      <c r="K205" s="90"/>
      <c r="L205" s="90"/>
      <c r="M205" s="90"/>
      <c r="N205" s="90"/>
      <c r="O205" s="90"/>
      <c r="P205" s="64"/>
      <c r="Q205" s="64"/>
      <c r="R205" s="36"/>
      <c r="S205" s="52"/>
      <c r="T205" s="64"/>
      <c r="U205" s="64"/>
      <c r="V205" s="64"/>
      <c r="W205" s="64"/>
      <c r="X205" s="64"/>
      <c r="Y205" s="64"/>
      <c r="Z205" s="64"/>
      <c r="AA205" s="64"/>
      <c r="AB205" s="64"/>
    </row>
    <row r="206" spans="1:28" ht="26.25" hidden="1" customHeight="1" x14ac:dyDescent="0.3">
      <c r="A206" s="84"/>
      <c r="B206" s="85"/>
      <c r="C206" s="58"/>
      <c r="D206" s="60"/>
      <c r="E206" s="58"/>
      <c r="F206" s="108"/>
      <c r="G206" s="93"/>
      <c r="H206" s="90"/>
      <c r="I206" s="90"/>
      <c r="J206" s="90"/>
      <c r="K206" s="90"/>
      <c r="L206" s="90"/>
      <c r="M206" s="90"/>
      <c r="N206" s="90"/>
      <c r="O206" s="90"/>
      <c r="P206" s="64"/>
      <c r="Q206" s="64"/>
      <c r="R206" s="36"/>
      <c r="S206" s="52"/>
      <c r="T206" s="64"/>
      <c r="U206" s="64"/>
      <c r="V206" s="64"/>
      <c r="W206" s="64"/>
      <c r="X206" s="64"/>
      <c r="Y206" s="64"/>
      <c r="Z206" s="64"/>
      <c r="AA206" s="64"/>
      <c r="AB206" s="64"/>
    </row>
    <row r="207" spans="1:28" ht="26.25" hidden="1" customHeight="1" x14ac:dyDescent="0.3">
      <c r="A207" s="84"/>
      <c r="B207" s="85"/>
      <c r="C207" s="58"/>
      <c r="D207" s="60"/>
      <c r="E207" s="58"/>
      <c r="F207" s="108"/>
      <c r="G207" s="93"/>
      <c r="H207" s="90"/>
      <c r="I207" s="90"/>
      <c r="J207" s="90"/>
      <c r="K207" s="90"/>
      <c r="L207" s="90"/>
      <c r="M207" s="90"/>
      <c r="N207" s="90"/>
      <c r="O207" s="90"/>
      <c r="P207" s="64"/>
      <c r="Q207" s="64"/>
      <c r="R207" s="36"/>
      <c r="S207" s="52"/>
      <c r="T207" s="64"/>
      <c r="U207" s="64"/>
      <c r="V207" s="64"/>
      <c r="W207" s="64"/>
      <c r="X207" s="64"/>
      <c r="Y207" s="64"/>
      <c r="Z207" s="64"/>
      <c r="AA207" s="64"/>
      <c r="AB207" s="64"/>
    </row>
    <row r="208" spans="1:28" ht="26.25" hidden="1" customHeight="1" x14ac:dyDescent="0.3">
      <c r="A208" s="84"/>
      <c r="B208" s="85"/>
      <c r="C208" s="58"/>
      <c r="D208" s="60"/>
      <c r="E208" s="58"/>
      <c r="F208" s="108"/>
      <c r="G208" s="93"/>
      <c r="H208" s="90"/>
      <c r="I208" s="90"/>
      <c r="J208" s="90"/>
      <c r="K208" s="90"/>
      <c r="L208" s="90"/>
      <c r="M208" s="90"/>
      <c r="N208" s="90"/>
      <c r="O208" s="90"/>
      <c r="P208" s="64"/>
      <c r="Q208" s="64"/>
      <c r="R208" s="41"/>
      <c r="S208" s="50"/>
      <c r="T208" s="64"/>
      <c r="U208" s="64"/>
      <c r="V208" s="64"/>
      <c r="W208" s="64"/>
      <c r="X208" s="64"/>
      <c r="Y208" s="64"/>
      <c r="Z208" s="64"/>
      <c r="AA208" s="64"/>
      <c r="AB208" s="64"/>
    </row>
    <row r="209" spans="1:28" ht="26.25" hidden="1" customHeight="1" x14ac:dyDescent="0.3">
      <c r="A209" s="84"/>
      <c r="B209" s="85"/>
      <c r="C209" s="58"/>
      <c r="D209" s="60"/>
      <c r="E209" s="58"/>
      <c r="F209" s="108"/>
      <c r="G209" s="93"/>
      <c r="H209" s="90"/>
      <c r="I209" s="90"/>
      <c r="J209" s="90"/>
      <c r="K209" s="90"/>
      <c r="L209" s="90"/>
      <c r="M209" s="90"/>
      <c r="N209" s="90"/>
      <c r="O209" s="90"/>
      <c r="P209" s="64"/>
      <c r="Q209" s="64"/>
      <c r="R209" s="47"/>
      <c r="S209" s="51"/>
      <c r="T209" s="64"/>
      <c r="U209" s="64"/>
      <c r="V209" s="64"/>
      <c r="W209" s="64"/>
      <c r="X209" s="64"/>
      <c r="Y209" s="64"/>
      <c r="Z209" s="64"/>
      <c r="AA209" s="64"/>
      <c r="AB209" s="64"/>
    </row>
    <row r="210" spans="1:28" ht="26.25" hidden="1" customHeight="1" x14ac:dyDescent="0.3">
      <c r="A210" s="84"/>
      <c r="B210" s="85"/>
      <c r="C210" s="58"/>
      <c r="D210" s="60"/>
      <c r="E210" s="58"/>
      <c r="F210" s="108"/>
      <c r="G210" s="93"/>
      <c r="H210" s="90"/>
      <c r="I210" s="90"/>
      <c r="J210" s="90"/>
      <c r="K210" s="90"/>
      <c r="L210" s="90"/>
      <c r="M210" s="90"/>
      <c r="N210" s="90"/>
      <c r="O210" s="90"/>
      <c r="P210" s="64"/>
      <c r="Q210" s="64"/>
      <c r="R210" s="47"/>
      <c r="S210" s="51"/>
      <c r="T210" s="64"/>
      <c r="U210" s="64"/>
      <c r="V210" s="64"/>
      <c r="W210" s="64"/>
      <c r="X210" s="64"/>
      <c r="Y210" s="64"/>
      <c r="Z210" s="64"/>
      <c r="AA210" s="64"/>
      <c r="AB210" s="64"/>
    </row>
    <row r="211" spans="1:28" ht="26.25" hidden="1" customHeight="1" x14ac:dyDescent="0.3">
      <c r="A211" s="84"/>
      <c r="B211" s="85"/>
      <c r="C211" s="58"/>
      <c r="D211" s="60"/>
      <c r="E211" s="58"/>
      <c r="F211" s="108"/>
      <c r="G211" s="93"/>
      <c r="H211" s="90"/>
      <c r="I211" s="90"/>
      <c r="J211" s="90"/>
      <c r="K211" s="90"/>
      <c r="L211" s="90"/>
      <c r="M211" s="90"/>
      <c r="N211" s="90"/>
      <c r="O211" s="90"/>
      <c r="P211" s="64"/>
      <c r="Q211" s="64"/>
      <c r="R211" s="57"/>
      <c r="S211" s="134"/>
      <c r="T211" s="64"/>
      <c r="U211" s="64"/>
      <c r="V211" s="64"/>
      <c r="W211" s="64"/>
      <c r="X211" s="64"/>
      <c r="Y211" s="64"/>
      <c r="Z211" s="64"/>
      <c r="AA211" s="64"/>
      <c r="AB211" s="64"/>
    </row>
    <row r="212" spans="1:28" ht="26.25" hidden="1" customHeight="1" x14ac:dyDescent="0.3">
      <c r="A212" s="84"/>
      <c r="B212" s="85"/>
      <c r="C212" s="58"/>
      <c r="D212" s="60"/>
      <c r="E212" s="58"/>
      <c r="F212" s="108"/>
      <c r="G212" s="93"/>
      <c r="H212" s="90"/>
      <c r="I212" s="90"/>
      <c r="J212" s="90"/>
      <c r="K212" s="90"/>
      <c r="L212" s="90"/>
      <c r="M212" s="90"/>
      <c r="N212" s="90"/>
      <c r="O212" s="90"/>
      <c r="P212" s="64"/>
      <c r="Q212" s="64"/>
      <c r="R212" s="57"/>
      <c r="S212" s="134"/>
      <c r="T212" s="64"/>
      <c r="U212" s="64"/>
      <c r="V212" s="64"/>
      <c r="W212" s="64"/>
      <c r="X212" s="64"/>
      <c r="Y212" s="64"/>
      <c r="Z212" s="64"/>
      <c r="AA212" s="64"/>
      <c r="AB212" s="64"/>
    </row>
    <row r="213" spans="1:28" ht="18.75" hidden="1" customHeight="1" x14ac:dyDescent="0.3">
      <c r="A213" s="84"/>
      <c r="B213" s="85"/>
      <c r="C213" s="58"/>
      <c r="D213" s="60"/>
      <c r="E213" s="58"/>
      <c r="F213" s="108"/>
      <c r="G213" s="93"/>
      <c r="H213" s="90"/>
      <c r="I213" s="90"/>
      <c r="J213" s="90"/>
      <c r="K213" s="90"/>
      <c r="L213" s="90"/>
      <c r="M213" s="90"/>
      <c r="N213" s="90"/>
      <c r="O213" s="90"/>
      <c r="P213" s="64"/>
      <c r="Q213" s="64"/>
      <c r="R213" s="57"/>
      <c r="S213" s="134"/>
      <c r="T213" s="64"/>
      <c r="U213" s="64"/>
      <c r="V213" s="64"/>
      <c r="W213" s="64"/>
      <c r="X213" s="64"/>
      <c r="Y213" s="64"/>
      <c r="Z213" s="64"/>
      <c r="AA213" s="64"/>
      <c r="AB213" s="64"/>
    </row>
    <row r="214" spans="1:28" ht="18.75" hidden="1" customHeight="1" x14ac:dyDescent="0.3">
      <c r="A214" s="84"/>
      <c r="B214" s="85"/>
      <c r="C214" s="58"/>
      <c r="D214" s="60"/>
      <c r="E214" s="58"/>
      <c r="F214" s="108"/>
      <c r="G214" s="93"/>
      <c r="H214" s="90"/>
      <c r="I214" s="90"/>
      <c r="J214" s="90"/>
      <c r="K214" s="90"/>
      <c r="L214" s="90"/>
      <c r="M214" s="90"/>
      <c r="N214" s="90"/>
      <c r="O214" s="90"/>
      <c r="P214" s="64"/>
      <c r="Q214" s="64"/>
      <c r="R214" s="57"/>
      <c r="S214" s="134"/>
      <c r="T214" s="64"/>
      <c r="U214" s="64"/>
      <c r="V214" s="64"/>
      <c r="W214" s="64"/>
      <c r="X214" s="64"/>
      <c r="Y214" s="64"/>
      <c r="Z214" s="64"/>
      <c r="AA214" s="64"/>
      <c r="AB214" s="64"/>
    </row>
    <row r="215" spans="1:28" ht="18.75" hidden="1" customHeight="1" x14ac:dyDescent="0.3">
      <c r="A215" s="84"/>
      <c r="B215" s="85"/>
      <c r="C215" s="58"/>
      <c r="D215" s="60"/>
      <c r="E215" s="58"/>
      <c r="F215" s="108"/>
      <c r="G215" s="93"/>
      <c r="H215" s="90"/>
      <c r="I215" s="90"/>
      <c r="J215" s="90"/>
      <c r="K215" s="90"/>
      <c r="L215" s="90"/>
      <c r="M215" s="90"/>
      <c r="N215" s="90"/>
      <c r="O215" s="90"/>
      <c r="P215" s="64"/>
      <c r="Q215" s="64"/>
      <c r="R215" s="57"/>
      <c r="S215" s="134"/>
      <c r="T215" s="64"/>
      <c r="U215" s="64"/>
      <c r="V215" s="64"/>
      <c r="W215" s="64"/>
      <c r="X215" s="64"/>
      <c r="Y215" s="64"/>
      <c r="Z215" s="64"/>
      <c r="AA215" s="64"/>
      <c r="AB215" s="64"/>
    </row>
    <row r="216" spans="1:28" ht="18.75" hidden="1" customHeight="1" x14ac:dyDescent="0.3">
      <c r="A216" s="84"/>
      <c r="B216" s="85"/>
      <c r="C216" s="58"/>
      <c r="D216" s="60"/>
      <c r="E216" s="58"/>
      <c r="F216" s="108"/>
      <c r="G216" s="93"/>
      <c r="H216" s="90"/>
      <c r="I216" s="90"/>
      <c r="J216" s="90"/>
      <c r="K216" s="90"/>
      <c r="L216" s="90"/>
      <c r="M216" s="90"/>
      <c r="N216" s="90"/>
      <c r="O216" s="90"/>
      <c r="P216" s="64"/>
      <c r="Q216" s="64"/>
      <c r="R216" s="57"/>
      <c r="S216" s="134"/>
      <c r="T216" s="64"/>
      <c r="U216" s="64"/>
      <c r="V216" s="64"/>
      <c r="W216" s="64"/>
      <c r="X216" s="64"/>
      <c r="Y216" s="64"/>
      <c r="Z216" s="64"/>
      <c r="AA216" s="64"/>
      <c r="AB216" s="64"/>
    </row>
    <row r="217" spans="1:28" ht="18.75" hidden="1" customHeight="1" x14ac:dyDescent="0.3">
      <c r="A217" s="84"/>
      <c r="B217" s="85"/>
      <c r="C217" s="58"/>
      <c r="D217" s="60"/>
      <c r="E217" s="58"/>
      <c r="F217" s="108"/>
      <c r="G217" s="93"/>
      <c r="H217" s="90"/>
      <c r="I217" s="90"/>
      <c r="J217" s="90"/>
      <c r="K217" s="90"/>
      <c r="L217" s="90"/>
      <c r="M217" s="90"/>
      <c r="N217" s="90"/>
      <c r="O217" s="90"/>
      <c r="P217" s="64"/>
      <c r="Q217" s="64"/>
      <c r="R217" s="57"/>
      <c r="S217" s="134"/>
      <c r="T217" s="64"/>
      <c r="U217" s="64"/>
      <c r="V217" s="64"/>
      <c r="W217" s="64"/>
      <c r="X217" s="64"/>
      <c r="Y217" s="64"/>
      <c r="Z217" s="64"/>
      <c r="AA217" s="64"/>
      <c r="AB217" s="64"/>
    </row>
    <row r="218" spans="1:28" ht="18.75" hidden="1" customHeight="1" x14ac:dyDescent="0.3">
      <c r="A218" s="84"/>
      <c r="B218" s="85"/>
      <c r="C218" s="58"/>
      <c r="D218" s="60"/>
      <c r="E218" s="58"/>
      <c r="F218" s="108"/>
      <c r="G218" s="93"/>
      <c r="H218" s="90"/>
      <c r="I218" s="90"/>
      <c r="J218" s="90"/>
      <c r="K218" s="90"/>
      <c r="L218" s="90"/>
      <c r="M218" s="90"/>
      <c r="N218" s="90"/>
      <c r="O218" s="90"/>
      <c r="P218" s="64"/>
      <c r="Q218" s="64"/>
      <c r="R218" s="57"/>
      <c r="S218" s="134"/>
      <c r="T218" s="64"/>
      <c r="U218" s="64"/>
      <c r="V218" s="64"/>
      <c r="W218" s="64"/>
      <c r="X218" s="64"/>
      <c r="Y218" s="64"/>
      <c r="Z218" s="64"/>
      <c r="AA218" s="64"/>
      <c r="AB218" s="64"/>
    </row>
    <row r="219" spans="1:28" ht="18.75" hidden="1" customHeight="1" x14ac:dyDescent="0.3">
      <c r="A219" s="84"/>
      <c r="B219" s="85"/>
      <c r="C219" s="58"/>
      <c r="D219" s="60"/>
      <c r="E219" s="58"/>
      <c r="F219" s="108"/>
      <c r="G219" s="93"/>
      <c r="H219" s="90"/>
      <c r="I219" s="90"/>
      <c r="J219" s="90"/>
      <c r="K219" s="90"/>
      <c r="L219" s="90"/>
      <c r="M219" s="90"/>
      <c r="N219" s="90"/>
      <c r="O219" s="90"/>
      <c r="P219" s="64"/>
      <c r="Q219" s="64"/>
      <c r="R219" s="57"/>
      <c r="S219" s="134"/>
      <c r="T219" s="64"/>
      <c r="U219" s="64"/>
      <c r="V219" s="64"/>
      <c r="W219" s="64"/>
      <c r="X219" s="64"/>
      <c r="Y219" s="64"/>
      <c r="Z219" s="64"/>
      <c r="AA219" s="64"/>
      <c r="AB219" s="64"/>
    </row>
    <row r="220" spans="1:28" ht="26.25" hidden="1" customHeight="1" x14ac:dyDescent="0.3">
      <c r="A220" s="84"/>
      <c r="B220" s="85"/>
      <c r="C220" s="58"/>
      <c r="D220" s="60"/>
      <c r="E220" s="58"/>
      <c r="F220" s="108"/>
      <c r="G220" s="93"/>
      <c r="H220" s="90"/>
      <c r="I220" s="90"/>
      <c r="J220" s="90"/>
      <c r="K220" s="90"/>
      <c r="L220" s="90"/>
      <c r="M220" s="90"/>
      <c r="N220" s="90"/>
      <c r="O220" s="90"/>
      <c r="P220" s="64"/>
      <c r="Q220" s="64"/>
      <c r="R220" s="36"/>
      <c r="S220" s="52"/>
      <c r="T220" s="64"/>
      <c r="U220" s="64"/>
      <c r="V220" s="64"/>
      <c r="W220" s="64"/>
      <c r="X220" s="64"/>
      <c r="Y220" s="64"/>
      <c r="Z220" s="64"/>
      <c r="AA220" s="64"/>
      <c r="AB220" s="64"/>
    </row>
    <row r="221" spans="1:28" ht="58.5" hidden="1" customHeight="1" x14ac:dyDescent="0.3">
      <c r="A221" s="84"/>
      <c r="B221" s="85"/>
      <c r="C221" s="58"/>
      <c r="D221" s="60"/>
      <c r="E221" s="58"/>
      <c r="F221" s="108"/>
      <c r="G221" s="93"/>
      <c r="H221" s="90"/>
      <c r="I221" s="90"/>
      <c r="J221" s="90"/>
      <c r="K221" s="90"/>
      <c r="L221" s="90"/>
      <c r="M221" s="90"/>
      <c r="N221" s="90"/>
      <c r="O221" s="90"/>
      <c r="P221" s="64"/>
      <c r="Q221" s="64"/>
      <c r="R221" s="36"/>
      <c r="S221" s="52"/>
      <c r="T221" s="64"/>
      <c r="U221" s="64"/>
      <c r="V221" s="64"/>
      <c r="W221" s="64"/>
      <c r="X221" s="64"/>
      <c r="Y221" s="64"/>
      <c r="Z221" s="64"/>
      <c r="AA221" s="64"/>
      <c r="AB221" s="64"/>
    </row>
    <row r="222" spans="1:28" ht="58.5" hidden="1" customHeight="1" x14ac:dyDescent="0.3">
      <c r="A222" s="84"/>
      <c r="B222" s="85"/>
      <c r="C222" s="58"/>
      <c r="D222" s="60"/>
      <c r="E222" s="58"/>
      <c r="F222" s="108"/>
      <c r="G222" s="93"/>
      <c r="H222" s="90"/>
      <c r="I222" s="90"/>
      <c r="J222" s="90"/>
      <c r="K222" s="90"/>
      <c r="L222" s="90"/>
      <c r="M222" s="90"/>
      <c r="N222" s="90"/>
      <c r="O222" s="90"/>
      <c r="P222" s="64"/>
      <c r="Q222" s="64"/>
      <c r="R222" s="36"/>
      <c r="S222" s="52"/>
      <c r="T222" s="64"/>
      <c r="U222" s="64"/>
      <c r="V222" s="64"/>
      <c r="W222" s="64"/>
      <c r="X222" s="64"/>
      <c r="Y222" s="64"/>
      <c r="Z222" s="64"/>
      <c r="AA222" s="64"/>
      <c r="AB222" s="64"/>
    </row>
    <row r="223" spans="1:28" ht="18.75" customHeight="1" x14ac:dyDescent="0.3">
      <c r="A223" s="84"/>
      <c r="B223" s="85"/>
      <c r="C223" s="58"/>
      <c r="D223" s="60"/>
      <c r="E223" s="58"/>
      <c r="F223" s="108"/>
      <c r="G223" s="93"/>
      <c r="H223" s="90"/>
      <c r="I223" s="90"/>
      <c r="J223" s="90"/>
      <c r="K223" s="90"/>
      <c r="L223" s="90"/>
      <c r="M223" s="90"/>
      <c r="N223" s="90"/>
      <c r="O223" s="90"/>
      <c r="P223" s="64"/>
      <c r="Q223" s="64"/>
      <c r="R223" s="87"/>
      <c r="S223" s="120"/>
      <c r="T223" s="64"/>
      <c r="U223" s="64"/>
      <c r="V223" s="64"/>
      <c r="W223" s="64"/>
      <c r="X223" s="64"/>
      <c r="Y223" s="64"/>
      <c r="Z223" s="64"/>
      <c r="AA223" s="64"/>
      <c r="AB223" s="64"/>
    </row>
    <row r="224" spans="1:28" ht="18.75" customHeight="1" x14ac:dyDescent="0.3">
      <c r="A224" s="84"/>
      <c r="B224" s="85"/>
      <c r="C224" s="58"/>
      <c r="D224" s="60"/>
      <c r="E224" s="58"/>
      <c r="F224" s="108"/>
      <c r="G224" s="93"/>
      <c r="H224" s="90"/>
      <c r="I224" s="90"/>
      <c r="J224" s="90"/>
      <c r="K224" s="90"/>
      <c r="L224" s="90"/>
      <c r="M224" s="90"/>
      <c r="N224" s="90"/>
      <c r="O224" s="90"/>
      <c r="P224" s="64"/>
      <c r="Q224" s="64"/>
      <c r="R224" s="87"/>
      <c r="S224" s="120"/>
      <c r="T224" s="64"/>
      <c r="U224" s="64"/>
      <c r="V224" s="64"/>
      <c r="W224" s="64"/>
      <c r="X224" s="64"/>
      <c r="Y224" s="64"/>
      <c r="Z224" s="64"/>
      <c r="AA224" s="64"/>
      <c r="AB224" s="64"/>
    </row>
    <row r="225" spans="1:28" ht="26.25" customHeight="1" x14ac:dyDescent="0.3">
      <c r="A225" s="84"/>
      <c r="B225" s="85"/>
      <c r="C225" s="58"/>
      <c r="D225" s="60"/>
      <c r="E225" s="58"/>
      <c r="F225" s="108"/>
      <c r="G225" s="93"/>
      <c r="H225" s="90"/>
      <c r="I225" s="90"/>
      <c r="J225" s="90"/>
      <c r="K225" s="90"/>
      <c r="L225" s="90"/>
      <c r="M225" s="90"/>
      <c r="N225" s="90"/>
      <c r="O225" s="90"/>
      <c r="P225" s="64"/>
      <c r="Q225" s="64"/>
      <c r="R225" s="87"/>
      <c r="S225" s="120"/>
      <c r="T225" s="64"/>
      <c r="U225" s="64"/>
      <c r="V225" s="64"/>
      <c r="W225" s="64"/>
      <c r="X225" s="64"/>
      <c r="Y225" s="64"/>
      <c r="Z225" s="64"/>
      <c r="AA225" s="64"/>
      <c r="AB225" s="64"/>
    </row>
    <row r="226" spans="1:28" ht="26.25" customHeight="1" x14ac:dyDescent="0.3">
      <c r="A226" s="84"/>
      <c r="B226" s="85"/>
      <c r="C226" s="58"/>
      <c r="D226" s="61"/>
      <c r="E226" s="58"/>
      <c r="F226" s="108"/>
      <c r="G226" s="93"/>
      <c r="H226" s="90"/>
      <c r="I226" s="90"/>
      <c r="J226" s="90"/>
      <c r="K226" s="90"/>
      <c r="L226" s="90"/>
      <c r="M226" s="90"/>
      <c r="N226" s="90"/>
      <c r="O226" s="90"/>
      <c r="P226" s="65"/>
      <c r="Q226" s="65"/>
      <c r="R226" s="87"/>
      <c r="S226" s="120"/>
      <c r="T226" s="65"/>
      <c r="U226" s="65"/>
      <c r="V226" s="65"/>
      <c r="W226" s="65"/>
      <c r="X226" s="65"/>
      <c r="Y226" s="65"/>
      <c r="Z226" s="65"/>
      <c r="AA226" s="65"/>
      <c r="AB226" s="65"/>
    </row>
    <row r="227" spans="1:28" ht="33" x14ac:dyDescent="0.3">
      <c r="A227" s="85" t="s">
        <v>18</v>
      </c>
      <c r="B227" s="85"/>
      <c r="C227" s="58">
        <v>2020</v>
      </c>
      <c r="D227" s="59">
        <v>2027</v>
      </c>
      <c r="E227" s="58" t="s">
        <v>39</v>
      </c>
      <c r="F227" s="33" t="s">
        <v>4</v>
      </c>
      <c r="G227" s="19">
        <f>G116</f>
        <v>66257599.869999997</v>
      </c>
      <c r="H227" s="19">
        <f t="shared" ref="H227:O227" si="66">H116</f>
        <v>5934388.3300000001</v>
      </c>
      <c r="I227" s="19">
        <f t="shared" si="66"/>
        <v>7396960.1500000004</v>
      </c>
      <c r="J227" s="19">
        <f t="shared" si="66"/>
        <v>8248485.2400000002</v>
      </c>
      <c r="K227" s="19">
        <f t="shared" si="66"/>
        <v>8822997.6400000006</v>
      </c>
      <c r="L227" s="19">
        <f t="shared" si="66"/>
        <v>9471072.3699999992</v>
      </c>
      <c r="M227" s="19">
        <f t="shared" si="66"/>
        <v>8787332.7799999993</v>
      </c>
      <c r="N227" s="19">
        <f t="shared" si="66"/>
        <v>8798181.6799999997</v>
      </c>
      <c r="O227" s="19">
        <f t="shared" si="66"/>
        <v>8798181.6799999997</v>
      </c>
      <c r="P227" s="117" t="s">
        <v>5</v>
      </c>
      <c r="Q227" s="117" t="s">
        <v>5</v>
      </c>
      <c r="R227" s="54"/>
      <c r="S227" s="54"/>
      <c r="T227" s="117" t="s">
        <v>5</v>
      </c>
      <c r="U227" s="117" t="s">
        <v>5</v>
      </c>
      <c r="V227" s="117" t="s">
        <v>5</v>
      </c>
      <c r="W227" s="117" t="s">
        <v>5</v>
      </c>
      <c r="X227" s="117" t="s">
        <v>5</v>
      </c>
      <c r="Y227" s="117" t="s">
        <v>5</v>
      </c>
      <c r="Z227" s="117" t="s">
        <v>5</v>
      </c>
      <c r="AA227" s="117" t="s">
        <v>5</v>
      </c>
      <c r="AB227" s="117" t="s">
        <v>5</v>
      </c>
    </row>
    <row r="228" spans="1:28" ht="116.25" x14ac:dyDescent="0.3">
      <c r="A228" s="85"/>
      <c r="B228" s="85"/>
      <c r="C228" s="58"/>
      <c r="D228" s="60"/>
      <c r="E228" s="58"/>
      <c r="F228" s="33" t="s">
        <v>8</v>
      </c>
      <c r="G228" s="19">
        <f t="shared" ref="G228:O231" si="67">G117</f>
        <v>57459418.189999998</v>
      </c>
      <c r="H228" s="19">
        <f t="shared" si="67"/>
        <v>5934388.3300000001</v>
      </c>
      <c r="I228" s="19">
        <f t="shared" si="67"/>
        <v>7396960.1500000004</v>
      </c>
      <c r="J228" s="19">
        <f t="shared" si="67"/>
        <v>8248485.2400000002</v>
      </c>
      <c r="K228" s="19">
        <f t="shared" si="67"/>
        <v>8822997.6400000006</v>
      </c>
      <c r="L228" s="19">
        <f t="shared" si="67"/>
        <v>9471072.3699999992</v>
      </c>
      <c r="M228" s="19">
        <f t="shared" si="67"/>
        <v>8787332.7799999993</v>
      </c>
      <c r="N228" s="19">
        <f t="shared" si="67"/>
        <v>8798181.6799999997</v>
      </c>
      <c r="O228" s="19">
        <f t="shared" si="67"/>
        <v>8798181.6799999997</v>
      </c>
      <c r="P228" s="118"/>
      <c r="Q228" s="118"/>
      <c r="R228" s="54"/>
      <c r="S228" s="54"/>
      <c r="T228" s="118"/>
      <c r="U228" s="118"/>
      <c r="V228" s="118"/>
      <c r="W228" s="118"/>
      <c r="X228" s="118"/>
      <c r="Y228" s="118"/>
      <c r="Z228" s="118"/>
      <c r="AA228" s="118"/>
      <c r="AB228" s="118"/>
    </row>
    <row r="229" spans="1:28" ht="93" x14ac:dyDescent="0.3">
      <c r="A229" s="85"/>
      <c r="B229" s="85"/>
      <c r="C229" s="58"/>
      <c r="D229" s="60"/>
      <c r="E229" s="58"/>
      <c r="F229" s="33" t="s">
        <v>9</v>
      </c>
      <c r="G229" s="19">
        <f t="shared" si="67"/>
        <v>0</v>
      </c>
      <c r="H229" s="19">
        <f t="shared" si="67"/>
        <v>0</v>
      </c>
      <c r="I229" s="19">
        <f t="shared" si="67"/>
        <v>0</v>
      </c>
      <c r="J229" s="19">
        <f t="shared" si="67"/>
        <v>0</v>
      </c>
      <c r="K229" s="19">
        <f t="shared" si="67"/>
        <v>0</v>
      </c>
      <c r="L229" s="19">
        <f t="shared" si="67"/>
        <v>0</v>
      </c>
      <c r="M229" s="19">
        <f t="shared" si="67"/>
        <v>0</v>
      </c>
      <c r="N229" s="19">
        <f t="shared" si="67"/>
        <v>0</v>
      </c>
      <c r="O229" s="19">
        <f t="shared" si="67"/>
        <v>0</v>
      </c>
      <c r="P229" s="118"/>
      <c r="Q229" s="118"/>
      <c r="R229" s="54"/>
      <c r="S229" s="54"/>
      <c r="T229" s="118"/>
      <c r="U229" s="118"/>
      <c r="V229" s="118"/>
      <c r="W229" s="118"/>
      <c r="X229" s="118"/>
      <c r="Y229" s="118"/>
      <c r="Z229" s="118"/>
      <c r="AA229" s="118"/>
      <c r="AB229" s="118"/>
    </row>
    <row r="230" spans="1:28" ht="116.25" x14ac:dyDescent="0.3">
      <c r="A230" s="85"/>
      <c r="B230" s="85"/>
      <c r="C230" s="58"/>
      <c r="D230" s="60"/>
      <c r="E230" s="58"/>
      <c r="F230" s="33" t="s">
        <v>10</v>
      </c>
      <c r="G230" s="19">
        <f t="shared" si="67"/>
        <v>0</v>
      </c>
      <c r="H230" s="19">
        <f t="shared" si="67"/>
        <v>0</v>
      </c>
      <c r="I230" s="19">
        <f t="shared" si="67"/>
        <v>0</v>
      </c>
      <c r="J230" s="19">
        <f t="shared" si="67"/>
        <v>0</v>
      </c>
      <c r="K230" s="19">
        <f t="shared" si="67"/>
        <v>0</v>
      </c>
      <c r="L230" s="19">
        <f t="shared" si="67"/>
        <v>0</v>
      </c>
      <c r="M230" s="19">
        <f t="shared" si="67"/>
        <v>0</v>
      </c>
      <c r="N230" s="19">
        <f t="shared" si="67"/>
        <v>0</v>
      </c>
      <c r="O230" s="19">
        <f t="shared" si="67"/>
        <v>0</v>
      </c>
      <c r="P230" s="118"/>
      <c r="Q230" s="118"/>
      <c r="R230" s="54"/>
      <c r="S230" s="54"/>
      <c r="T230" s="118"/>
      <c r="U230" s="118"/>
      <c r="V230" s="118"/>
      <c r="W230" s="118"/>
      <c r="X230" s="118"/>
      <c r="Y230" s="118"/>
      <c r="Z230" s="118"/>
      <c r="AA230" s="118"/>
      <c r="AB230" s="118"/>
    </row>
    <row r="231" spans="1:28" ht="93" x14ac:dyDescent="0.3">
      <c r="A231" s="85"/>
      <c r="B231" s="85"/>
      <c r="C231" s="58"/>
      <c r="D231" s="61"/>
      <c r="E231" s="58"/>
      <c r="F231" s="33" t="s">
        <v>22</v>
      </c>
      <c r="G231" s="19">
        <f t="shared" si="67"/>
        <v>0</v>
      </c>
      <c r="H231" s="19">
        <f t="shared" si="67"/>
        <v>0</v>
      </c>
      <c r="I231" s="19">
        <f t="shared" si="67"/>
        <v>0</v>
      </c>
      <c r="J231" s="19">
        <f t="shared" si="67"/>
        <v>0</v>
      </c>
      <c r="K231" s="19">
        <f t="shared" si="67"/>
        <v>0</v>
      </c>
      <c r="L231" s="19">
        <f t="shared" si="67"/>
        <v>0</v>
      </c>
      <c r="M231" s="19">
        <f t="shared" si="67"/>
        <v>0</v>
      </c>
      <c r="N231" s="19">
        <f t="shared" si="67"/>
        <v>0</v>
      </c>
      <c r="O231" s="19">
        <f t="shared" si="67"/>
        <v>0</v>
      </c>
      <c r="P231" s="119"/>
      <c r="Q231" s="119"/>
      <c r="R231" s="54"/>
      <c r="S231" s="54"/>
      <c r="T231" s="119"/>
      <c r="U231" s="119"/>
      <c r="V231" s="119"/>
      <c r="W231" s="119"/>
      <c r="X231" s="119"/>
      <c r="Y231" s="119"/>
      <c r="Z231" s="119"/>
      <c r="AA231" s="119"/>
      <c r="AB231" s="119"/>
    </row>
    <row r="232" spans="1:28" ht="30.75" customHeight="1" x14ac:dyDescent="0.3">
      <c r="A232" s="105" t="s">
        <v>23</v>
      </c>
      <c r="B232" s="105"/>
      <c r="C232" s="105"/>
      <c r="D232" s="105"/>
      <c r="E232" s="105"/>
      <c r="F232" s="33" t="s">
        <v>4</v>
      </c>
      <c r="G232" s="34">
        <f t="shared" ref="G232:O232" si="68">G227+G105</f>
        <v>364466348.36000001</v>
      </c>
      <c r="H232" s="34">
        <f>H227+H105</f>
        <v>24764965.119999997</v>
      </c>
      <c r="I232" s="34">
        <f t="shared" si="68"/>
        <v>48166073.699999996</v>
      </c>
      <c r="J232" s="34">
        <f t="shared" si="68"/>
        <v>46611767.009999998</v>
      </c>
      <c r="K232" s="34">
        <f t="shared" si="68"/>
        <v>107998462.25</v>
      </c>
      <c r="L232" s="34">
        <f t="shared" si="68"/>
        <v>59263654.630000003</v>
      </c>
      <c r="M232" s="34">
        <f t="shared" si="68"/>
        <v>24768634.049999997</v>
      </c>
      <c r="N232" s="34">
        <f t="shared" si="68"/>
        <v>26446395.800000001</v>
      </c>
      <c r="O232" s="34">
        <f t="shared" si="68"/>
        <v>26446395.800000001</v>
      </c>
      <c r="P232" s="117" t="s">
        <v>5</v>
      </c>
      <c r="Q232" s="117" t="s">
        <v>5</v>
      </c>
      <c r="R232" s="54"/>
      <c r="S232" s="54"/>
      <c r="T232" s="117" t="s">
        <v>5</v>
      </c>
      <c r="U232" s="117" t="s">
        <v>5</v>
      </c>
      <c r="V232" s="117" t="s">
        <v>5</v>
      </c>
      <c r="W232" s="117" t="s">
        <v>5</v>
      </c>
      <c r="X232" s="117" t="s">
        <v>5</v>
      </c>
      <c r="Y232" s="117" t="s">
        <v>5</v>
      </c>
      <c r="Z232" s="117" t="s">
        <v>5</v>
      </c>
      <c r="AA232" s="117" t="s">
        <v>5</v>
      </c>
      <c r="AB232" s="117" t="s">
        <v>5</v>
      </c>
    </row>
    <row r="233" spans="1:28" ht="116.25" x14ac:dyDescent="0.3">
      <c r="A233" s="105"/>
      <c r="B233" s="105"/>
      <c r="C233" s="105"/>
      <c r="D233" s="105"/>
      <c r="E233" s="105"/>
      <c r="F233" s="33" t="s">
        <v>8</v>
      </c>
      <c r="G233" s="34">
        <f t="shared" ref="G233:O233" si="69">G228+G106</f>
        <v>281318192.23000002</v>
      </c>
      <c r="H233" s="34">
        <f t="shared" si="69"/>
        <v>17501405.119999997</v>
      </c>
      <c r="I233" s="34">
        <f t="shared" si="69"/>
        <v>36263015.530000001</v>
      </c>
      <c r="J233" s="34">
        <f t="shared" si="69"/>
        <v>40133708.810000002</v>
      </c>
      <c r="K233" s="34">
        <f t="shared" si="69"/>
        <v>67771418.170000002</v>
      </c>
      <c r="L233" s="34">
        <f t="shared" si="69"/>
        <v>50785400.629999995</v>
      </c>
      <c r="M233" s="34">
        <f t="shared" si="69"/>
        <v>24768634.049999997</v>
      </c>
      <c r="N233" s="34">
        <f t="shared" si="69"/>
        <v>26446395.800000001</v>
      </c>
      <c r="O233" s="34">
        <f t="shared" si="69"/>
        <v>26446395.800000001</v>
      </c>
      <c r="P233" s="118"/>
      <c r="Q233" s="118"/>
      <c r="R233" s="54"/>
      <c r="S233" s="54"/>
      <c r="T233" s="118"/>
      <c r="U233" s="118"/>
      <c r="V233" s="118"/>
      <c r="W233" s="118"/>
      <c r="X233" s="118"/>
      <c r="Y233" s="118"/>
      <c r="Z233" s="118"/>
      <c r="AA233" s="118"/>
      <c r="AB233" s="118"/>
    </row>
    <row r="234" spans="1:28" ht="93" x14ac:dyDescent="0.3">
      <c r="A234" s="105"/>
      <c r="B234" s="105"/>
      <c r="C234" s="105"/>
      <c r="D234" s="105"/>
      <c r="E234" s="105"/>
      <c r="F234" s="33" t="s">
        <v>9</v>
      </c>
      <c r="G234" s="34">
        <f t="shared" ref="G234:O234" si="70">G229+G107</f>
        <v>35446895.530000001</v>
      </c>
      <c r="H234" s="34">
        <f t="shared" si="70"/>
        <v>0</v>
      </c>
      <c r="I234" s="34">
        <f t="shared" si="70"/>
        <v>6086895.5300000003</v>
      </c>
      <c r="J234" s="34">
        <f t="shared" si="70"/>
        <v>60000</v>
      </c>
      <c r="K234" s="34">
        <f t="shared" si="70"/>
        <v>29000000</v>
      </c>
      <c r="L234" s="34">
        <f t="shared" si="70"/>
        <v>300000</v>
      </c>
      <c r="M234" s="34">
        <f t="shared" si="70"/>
        <v>0</v>
      </c>
      <c r="N234" s="34">
        <f t="shared" si="70"/>
        <v>0</v>
      </c>
      <c r="O234" s="34">
        <f t="shared" si="70"/>
        <v>0</v>
      </c>
      <c r="P234" s="118"/>
      <c r="Q234" s="118"/>
      <c r="R234" s="54"/>
      <c r="S234" s="54"/>
      <c r="T234" s="118"/>
      <c r="U234" s="118"/>
      <c r="V234" s="118"/>
      <c r="W234" s="118"/>
      <c r="X234" s="118"/>
      <c r="Y234" s="118"/>
      <c r="Z234" s="118"/>
      <c r="AA234" s="118"/>
      <c r="AB234" s="118"/>
    </row>
    <row r="235" spans="1:28" ht="116.25" x14ac:dyDescent="0.3">
      <c r="A235" s="105"/>
      <c r="B235" s="105"/>
      <c r="C235" s="105"/>
      <c r="D235" s="105"/>
      <c r="E235" s="105"/>
      <c r="F235" s="33" t="s">
        <v>10</v>
      </c>
      <c r="G235" s="34">
        <f t="shared" ref="G235:O235" si="71">G230+G108</f>
        <v>38807955.619999997</v>
      </c>
      <c r="H235" s="34">
        <f t="shared" si="71"/>
        <v>7243560</v>
      </c>
      <c r="I235" s="34">
        <f t="shared" si="71"/>
        <v>5741039.3399999999</v>
      </c>
      <c r="J235" s="34">
        <f t="shared" si="71"/>
        <v>6418058.2000000002</v>
      </c>
      <c r="K235" s="34">
        <f t="shared" si="71"/>
        <v>11227044.08</v>
      </c>
      <c r="L235" s="34">
        <f t="shared" si="71"/>
        <v>8178254</v>
      </c>
      <c r="M235" s="34">
        <f t="shared" si="71"/>
        <v>0</v>
      </c>
      <c r="N235" s="34">
        <f t="shared" si="71"/>
        <v>0</v>
      </c>
      <c r="O235" s="34">
        <f t="shared" si="71"/>
        <v>0</v>
      </c>
      <c r="P235" s="118"/>
      <c r="Q235" s="118"/>
      <c r="R235" s="54"/>
      <c r="S235" s="54"/>
      <c r="T235" s="118"/>
      <c r="U235" s="118"/>
      <c r="V235" s="118"/>
      <c r="W235" s="118"/>
      <c r="X235" s="118"/>
      <c r="Y235" s="118"/>
      <c r="Z235" s="118"/>
      <c r="AA235" s="118"/>
      <c r="AB235" s="118"/>
    </row>
    <row r="236" spans="1:28" ht="93" x14ac:dyDescent="0.3">
      <c r="A236" s="105"/>
      <c r="B236" s="105"/>
      <c r="C236" s="105"/>
      <c r="D236" s="105"/>
      <c r="E236" s="105"/>
      <c r="F236" s="38" t="s">
        <v>22</v>
      </c>
      <c r="G236" s="34">
        <f t="shared" ref="G236:O236" si="72">G231+G109</f>
        <v>95123.3</v>
      </c>
      <c r="H236" s="34">
        <f t="shared" si="72"/>
        <v>20000</v>
      </c>
      <c r="I236" s="34">
        <f t="shared" si="72"/>
        <v>75123.3</v>
      </c>
      <c r="J236" s="34">
        <f t="shared" si="72"/>
        <v>0</v>
      </c>
      <c r="K236" s="34">
        <f t="shared" si="72"/>
        <v>0</v>
      </c>
      <c r="L236" s="34">
        <f t="shared" si="72"/>
        <v>0</v>
      </c>
      <c r="M236" s="34">
        <f t="shared" si="72"/>
        <v>0</v>
      </c>
      <c r="N236" s="34">
        <f t="shared" si="72"/>
        <v>0</v>
      </c>
      <c r="O236" s="34">
        <f t="shared" si="72"/>
        <v>0</v>
      </c>
      <c r="P236" s="119"/>
      <c r="Q236" s="119"/>
      <c r="R236" s="54"/>
      <c r="S236" s="54"/>
      <c r="T236" s="119"/>
      <c r="U236" s="119"/>
      <c r="V236" s="119"/>
      <c r="W236" s="119"/>
      <c r="X236" s="119"/>
      <c r="Y236" s="119"/>
      <c r="Z236" s="119"/>
      <c r="AA236" s="119"/>
      <c r="AB236" s="119"/>
    </row>
    <row r="237" spans="1:28" ht="23.25" x14ac:dyDescent="0.3">
      <c r="B237" s="7"/>
      <c r="C237" s="7"/>
      <c r="D237" s="7"/>
      <c r="E237" s="7"/>
      <c r="F237" s="9"/>
      <c r="G237" s="9"/>
      <c r="H237" s="9"/>
      <c r="I237" s="9"/>
      <c r="J237" s="9"/>
      <c r="K237" s="9"/>
      <c r="L237" s="9"/>
      <c r="M237" s="9"/>
      <c r="N237" s="9"/>
      <c r="O237" s="9"/>
    </row>
  </sheetData>
  <mergeCells count="462">
    <mergeCell ref="AA63:AA67"/>
    <mergeCell ref="AB63:AB67"/>
    <mergeCell ref="S211:S219"/>
    <mergeCell ref="S127:S130"/>
    <mergeCell ref="S134:S138"/>
    <mergeCell ref="AB93:AB97"/>
    <mergeCell ref="U83:U87"/>
    <mergeCell ref="O123:O129"/>
    <mergeCell ref="O131:O144"/>
    <mergeCell ref="O146:O151"/>
    <mergeCell ref="O152:O158"/>
    <mergeCell ref="O160:O226"/>
    <mergeCell ref="R127:R130"/>
    <mergeCell ref="R134:R138"/>
    <mergeCell ref="R156:R159"/>
    <mergeCell ref="S156:S159"/>
    <mergeCell ref="P145:P226"/>
    <mergeCell ref="Q145:Q226"/>
    <mergeCell ref="R211:R219"/>
    <mergeCell ref="AB68:AB72"/>
    <mergeCell ref="AA134:AA226"/>
    <mergeCell ref="AB134:AB226"/>
    <mergeCell ref="AA111:AA115"/>
    <mergeCell ref="AB111:AB115"/>
    <mergeCell ref="AA53:AA57"/>
    <mergeCell ref="AB53:AB57"/>
    <mergeCell ref="B58:B62"/>
    <mergeCell ref="C58:C62"/>
    <mergeCell ref="D58:D62"/>
    <mergeCell ref="E58:E62"/>
    <mergeCell ref="C53:C57"/>
    <mergeCell ref="D53:D57"/>
    <mergeCell ref="E53:E57"/>
    <mergeCell ref="P53:P57"/>
    <mergeCell ref="Q53:Q57"/>
    <mergeCell ref="T53:T57"/>
    <mergeCell ref="U53:U57"/>
    <mergeCell ref="V53:V57"/>
    <mergeCell ref="W53:W57"/>
    <mergeCell ref="R39:R88"/>
    <mergeCell ref="Q38:Q42"/>
    <mergeCell ref="AA83:AA87"/>
    <mergeCell ref="AA88:AA92"/>
    <mergeCell ref="AB83:AB87"/>
    <mergeCell ref="V88:V92"/>
    <mergeCell ref="AB88:AB92"/>
    <mergeCell ref="Z78:Z82"/>
    <mergeCell ref="V63:V67"/>
    <mergeCell ref="A145:A226"/>
    <mergeCell ref="B145:B226"/>
    <mergeCell ref="C145:C226"/>
    <mergeCell ref="D145:D226"/>
    <mergeCell ref="E145:E226"/>
    <mergeCell ref="C38:C42"/>
    <mergeCell ref="D38:D42"/>
    <mergeCell ref="E38:E42"/>
    <mergeCell ref="P38:P42"/>
    <mergeCell ref="M160:M226"/>
    <mergeCell ref="J117:J122"/>
    <mergeCell ref="K117:K122"/>
    <mergeCell ref="L117:L122"/>
    <mergeCell ref="M117:M122"/>
    <mergeCell ref="H160:H226"/>
    <mergeCell ref="B93:B97"/>
    <mergeCell ref="C93:C97"/>
    <mergeCell ref="D93:D97"/>
    <mergeCell ref="A53:A57"/>
    <mergeCell ref="B53:B57"/>
    <mergeCell ref="E93:E97"/>
    <mergeCell ref="A63:A67"/>
    <mergeCell ref="B63:B67"/>
    <mergeCell ref="F160:F226"/>
    <mergeCell ref="AA48:AA52"/>
    <mergeCell ref="AB48:AB52"/>
    <mergeCell ref="X53:X57"/>
    <mergeCell ref="A16:A20"/>
    <mergeCell ref="E73:E77"/>
    <mergeCell ref="B73:B77"/>
    <mergeCell ref="C73:C77"/>
    <mergeCell ref="D73:D77"/>
    <mergeCell ref="D21:D25"/>
    <mergeCell ref="C21:C25"/>
    <mergeCell ref="E33:E37"/>
    <mergeCell ref="A38:A42"/>
    <mergeCell ref="B38:B42"/>
    <mergeCell ref="A73:A77"/>
    <mergeCell ref="C26:C32"/>
    <mergeCell ref="A48:A52"/>
    <mergeCell ref="B48:B52"/>
    <mergeCell ref="C48:C52"/>
    <mergeCell ref="D48:D52"/>
    <mergeCell ref="E48:E52"/>
    <mergeCell ref="A33:A37"/>
    <mergeCell ref="A68:A72"/>
    <mergeCell ref="C63:C67"/>
    <mergeCell ref="Z53:Z57"/>
    <mergeCell ref="C4:N4"/>
    <mergeCell ref="D3:N3"/>
    <mergeCell ref="D7:G7"/>
    <mergeCell ref="C5:L5"/>
    <mergeCell ref="C6:L6"/>
    <mergeCell ref="B21:B25"/>
    <mergeCell ref="C16:C20"/>
    <mergeCell ref="D16:D20"/>
    <mergeCell ref="E16:E20"/>
    <mergeCell ref="E21:E25"/>
    <mergeCell ref="H10:N10"/>
    <mergeCell ref="G10:G11"/>
    <mergeCell ref="G9:N9"/>
    <mergeCell ref="F9:F11"/>
    <mergeCell ref="F8:N8"/>
    <mergeCell ref="H152:H158"/>
    <mergeCell ref="G152:G158"/>
    <mergeCell ref="F152:F158"/>
    <mergeCell ref="J146:J151"/>
    <mergeCell ref="I146:I151"/>
    <mergeCell ref="H146:H151"/>
    <mergeCell ref="G146:G151"/>
    <mergeCell ref="F146:F151"/>
    <mergeCell ref="I160:I226"/>
    <mergeCell ref="I152:I158"/>
    <mergeCell ref="J152:J158"/>
    <mergeCell ref="J160:J226"/>
    <mergeCell ref="G160:G226"/>
    <mergeCell ref="P8:AB8"/>
    <mergeCell ref="AB73:AB77"/>
    <mergeCell ref="AB38:AB42"/>
    <mergeCell ref="P73:P77"/>
    <mergeCell ref="AA93:AA97"/>
    <mergeCell ref="S89:S97"/>
    <mergeCell ref="R98:R105"/>
    <mergeCell ref="S98:S105"/>
    <mergeCell ref="AA78:AA82"/>
    <mergeCell ref="Y78:Y82"/>
    <mergeCell ref="Z73:Z77"/>
    <mergeCell ref="AA73:AA77"/>
    <mergeCell ref="Y73:Y77"/>
    <mergeCell ref="Y93:Y97"/>
    <mergeCell ref="X38:X42"/>
    <mergeCell ref="Y38:Y42"/>
    <mergeCell ref="Z38:Z42"/>
    <mergeCell ref="S39:S88"/>
    <mergeCell ref="Q73:Q77"/>
    <mergeCell ref="V43:V47"/>
    <mergeCell ref="U43:U47"/>
    <mergeCell ref="U48:U52"/>
    <mergeCell ref="U21:U25"/>
    <mergeCell ref="U88:U92"/>
    <mergeCell ref="X227:X231"/>
    <mergeCell ref="Y227:Y231"/>
    <mergeCell ref="Z227:Z231"/>
    <mergeCell ref="AA227:AA231"/>
    <mergeCell ref="AB227:AB231"/>
    <mergeCell ref="Q232:Q236"/>
    <mergeCell ref="T232:T236"/>
    <mergeCell ref="U232:U236"/>
    <mergeCell ref="V232:V236"/>
    <mergeCell ref="X232:X236"/>
    <mergeCell ref="Y232:Y236"/>
    <mergeCell ref="Z232:Z236"/>
    <mergeCell ref="AA232:AA236"/>
    <mergeCell ref="AB232:AB236"/>
    <mergeCell ref="P232:P236"/>
    <mergeCell ref="P227:P231"/>
    <mergeCell ref="R223:R226"/>
    <mergeCell ref="S223:S226"/>
    <mergeCell ref="Q227:Q231"/>
    <mergeCell ref="T227:T231"/>
    <mergeCell ref="U227:U231"/>
    <mergeCell ref="V227:V231"/>
    <mergeCell ref="W227:W231"/>
    <mergeCell ref="W232:W236"/>
    <mergeCell ref="F117:F122"/>
    <mergeCell ref="G117:G122"/>
    <mergeCell ref="H117:H122"/>
    <mergeCell ref="I117:I122"/>
    <mergeCell ref="T38:T42"/>
    <mergeCell ref="T83:T87"/>
    <mergeCell ref="T88:T92"/>
    <mergeCell ref="T78:T82"/>
    <mergeCell ref="P83:P87"/>
    <mergeCell ref="Q83:Q87"/>
    <mergeCell ref="Q78:Q82"/>
    <mergeCell ref="P98:P102"/>
    <mergeCell ref="P78:P82"/>
    <mergeCell ref="R89:R97"/>
    <mergeCell ref="P43:P47"/>
    <mergeCell ref="Q43:Q47"/>
    <mergeCell ref="T43:T47"/>
    <mergeCell ref="P48:P52"/>
    <mergeCell ref="Q48:Q52"/>
    <mergeCell ref="T48:T52"/>
    <mergeCell ref="P63:P67"/>
    <mergeCell ref="Q63:Q67"/>
    <mergeCell ref="T63:T67"/>
    <mergeCell ref="O117:O122"/>
    <mergeCell ref="Y21:Y25"/>
    <mergeCell ref="V26:V32"/>
    <mergeCell ref="Q26:Q32"/>
    <mergeCell ref="U26:U32"/>
    <mergeCell ref="T26:T32"/>
    <mergeCell ref="V21:V25"/>
    <mergeCell ref="T93:T97"/>
    <mergeCell ref="V38:V42"/>
    <mergeCell ref="W38:W42"/>
    <mergeCell ref="T68:T72"/>
    <mergeCell ref="X33:X37"/>
    <mergeCell ref="V33:V37"/>
    <mergeCell ref="Q33:Q37"/>
    <mergeCell ref="V73:V77"/>
    <mergeCell ref="V78:V82"/>
    <mergeCell ref="U38:U42"/>
    <mergeCell ref="U78:U82"/>
    <mergeCell ref="W83:W87"/>
    <mergeCell ref="W78:W82"/>
    <mergeCell ref="U93:U97"/>
    <mergeCell ref="V93:V97"/>
    <mergeCell ref="V68:V72"/>
    <mergeCell ref="W68:W72"/>
    <mergeCell ref="X68:X72"/>
    <mergeCell ref="R21:R25"/>
    <mergeCell ref="Q21:Q25"/>
    <mergeCell ref="P21:P25"/>
    <mergeCell ref="U73:U77"/>
    <mergeCell ref="T73:T77"/>
    <mergeCell ref="X93:X97"/>
    <mergeCell ref="W93:W97"/>
    <mergeCell ref="W33:W37"/>
    <mergeCell ref="X73:X77"/>
    <mergeCell ref="X78:X82"/>
    <mergeCell ref="W73:W77"/>
    <mergeCell ref="X21:X25"/>
    <mergeCell ref="W63:W67"/>
    <mergeCell ref="X63:X67"/>
    <mergeCell ref="X58:X62"/>
    <mergeCell ref="AB26:AB32"/>
    <mergeCell ref="AB33:AB37"/>
    <mergeCell ref="AB78:AB82"/>
    <mergeCell ref="AA38:AA42"/>
    <mergeCell ref="W21:W25"/>
    <mergeCell ref="Z21:Z25"/>
    <mergeCell ref="P26:P32"/>
    <mergeCell ref="AA26:AA32"/>
    <mergeCell ref="Y26:Y32"/>
    <mergeCell ref="W26:W32"/>
    <mergeCell ref="Z33:Z37"/>
    <mergeCell ref="Y33:Y37"/>
    <mergeCell ref="T33:T37"/>
    <mergeCell ref="P33:P37"/>
    <mergeCell ref="R34:R38"/>
    <mergeCell ref="U33:U37"/>
    <mergeCell ref="T21:T25"/>
    <mergeCell ref="AB21:AB25"/>
    <mergeCell ref="S26:S32"/>
    <mergeCell ref="S34:S38"/>
    <mergeCell ref="X26:X32"/>
    <mergeCell ref="AA33:AA37"/>
    <mergeCell ref="Z26:Z32"/>
    <mergeCell ref="AA21:AA25"/>
    <mergeCell ref="A111:A115"/>
    <mergeCell ref="B111:B115"/>
    <mergeCell ref="C111:C115"/>
    <mergeCell ref="D111:D115"/>
    <mergeCell ref="Y83:Y87"/>
    <mergeCell ref="Y88:Y92"/>
    <mergeCell ref="P88:P92"/>
    <mergeCell ref="P93:P97"/>
    <mergeCell ref="Q88:Q92"/>
    <mergeCell ref="Q93:Q97"/>
    <mergeCell ref="W88:W92"/>
    <mergeCell ref="X83:X87"/>
    <mergeCell ref="X88:X92"/>
    <mergeCell ref="V83:V87"/>
    <mergeCell ref="D88:D92"/>
    <mergeCell ref="C88:C92"/>
    <mergeCell ref="A93:A97"/>
    <mergeCell ref="E98:E102"/>
    <mergeCell ref="A98:B102"/>
    <mergeCell ref="C98:C102"/>
    <mergeCell ref="D98:D102"/>
    <mergeCell ref="B88:B92"/>
    <mergeCell ref="Q98:Q102"/>
    <mergeCell ref="V105:V109"/>
    <mergeCell ref="A232:E236"/>
    <mergeCell ref="D1:M1"/>
    <mergeCell ref="A110:B110"/>
    <mergeCell ref="G123:G129"/>
    <mergeCell ref="A116:A144"/>
    <mergeCell ref="B116:B144"/>
    <mergeCell ref="C116:C144"/>
    <mergeCell ref="S21:S25"/>
    <mergeCell ref="R26:R32"/>
    <mergeCell ref="D26:D32"/>
    <mergeCell ref="F131:F144"/>
    <mergeCell ref="A8:A11"/>
    <mergeCell ref="B8:B11"/>
    <mergeCell ref="C8:D10"/>
    <mergeCell ref="N117:N122"/>
    <mergeCell ref="D33:D37"/>
    <mergeCell ref="E111:E115"/>
    <mergeCell ref="E28:E32"/>
    <mergeCell ref="B33:B37"/>
    <mergeCell ref="C33:C37"/>
    <mergeCell ref="F123:F129"/>
    <mergeCell ref="H123:H129"/>
    <mergeCell ref="E8:E11"/>
    <mergeCell ref="A13:B13"/>
    <mergeCell ref="P1:AB2"/>
    <mergeCell ref="E227:E231"/>
    <mergeCell ref="A227:B231"/>
    <mergeCell ref="C227:C231"/>
    <mergeCell ref="D227:D231"/>
    <mergeCell ref="G131:G144"/>
    <mergeCell ref="H131:H144"/>
    <mergeCell ref="A26:A32"/>
    <mergeCell ref="B26:B32"/>
    <mergeCell ref="A21:A25"/>
    <mergeCell ref="I123:I129"/>
    <mergeCell ref="J123:J129"/>
    <mergeCell ref="K123:K129"/>
    <mergeCell ref="L123:L129"/>
    <mergeCell ref="M123:M129"/>
    <mergeCell ref="I131:I144"/>
    <mergeCell ref="J131:J144"/>
    <mergeCell ref="D116:D144"/>
    <mergeCell ref="E116:E144"/>
    <mergeCell ref="A14:B14"/>
    <mergeCell ref="A15:B15"/>
    <mergeCell ref="B16:B20"/>
    <mergeCell ref="A88:A92"/>
    <mergeCell ref="E88:E92"/>
    <mergeCell ref="N131:N144"/>
    <mergeCell ref="M131:M144"/>
    <mergeCell ref="L131:L144"/>
    <mergeCell ref="K131:K144"/>
    <mergeCell ref="N123:N129"/>
    <mergeCell ref="P136:P143"/>
    <mergeCell ref="Z83:Z87"/>
    <mergeCell ref="Z88:Z92"/>
    <mergeCell ref="Z93:Z97"/>
    <mergeCell ref="Q136:Q143"/>
    <mergeCell ref="Z134:Z226"/>
    <mergeCell ref="P116:P135"/>
    <mergeCell ref="Q116:Q135"/>
    <mergeCell ref="P111:P115"/>
    <mergeCell ref="Q111:Q115"/>
    <mergeCell ref="T111:T115"/>
    <mergeCell ref="U111:U115"/>
    <mergeCell ref="V111:V115"/>
    <mergeCell ref="W111:W115"/>
    <mergeCell ref="X111:X115"/>
    <mergeCell ref="Y111:Y115"/>
    <mergeCell ref="Z111:Z115"/>
    <mergeCell ref="P105:P109"/>
    <mergeCell ref="Q105:Q109"/>
    <mergeCell ref="N160:N226"/>
    <mergeCell ref="L160:L226"/>
    <mergeCell ref="K160:K226"/>
    <mergeCell ref="N152:N158"/>
    <mergeCell ref="M152:M158"/>
    <mergeCell ref="L152:L158"/>
    <mergeCell ref="N146:N151"/>
    <mergeCell ref="M146:M151"/>
    <mergeCell ref="L146:L151"/>
    <mergeCell ref="K146:K151"/>
    <mergeCell ref="K152:K158"/>
    <mergeCell ref="P9:P11"/>
    <mergeCell ref="Q9:Q11"/>
    <mergeCell ref="V16:V20"/>
    <mergeCell ref="W16:W20"/>
    <mergeCell ref="P16:P20"/>
    <mergeCell ref="Q16:Q20"/>
    <mergeCell ref="U16:U20"/>
    <mergeCell ref="T10:T11"/>
    <mergeCell ref="U10:AB10"/>
    <mergeCell ref="T16:T20"/>
    <mergeCell ref="AB16:AB20"/>
    <mergeCell ref="Y16:Y20"/>
    <mergeCell ref="Z16:Z20"/>
    <mergeCell ref="AA16:AA20"/>
    <mergeCell ref="X16:X20"/>
    <mergeCell ref="T9:AB9"/>
    <mergeCell ref="Z43:Z47"/>
    <mergeCell ref="W43:W47"/>
    <mergeCell ref="A83:A87"/>
    <mergeCell ref="D83:D87"/>
    <mergeCell ref="D78:D82"/>
    <mergeCell ref="V48:V52"/>
    <mergeCell ref="W48:W52"/>
    <mergeCell ref="X48:X52"/>
    <mergeCell ref="Y48:Y52"/>
    <mergeCell ref="Z48:Z52"/>
    <mergeCell ref="B83:B87"/>
    <mergeCell ref="C78:C82"/>
    <mergeCell ref="A43:A47"/>
    <mergeCell ref="B43:B47"/>
    <mergeCell ref="C43:C47"/>
    <mergeCell ref="D43:D47"/>
    <mergeCell ref="E83:E87"/>
    <mergeCell ref="B78:B82"/>
    <mergeCell ref="E43:E47"/>
    <mergeCell ref="B68:B72"/>
    <mergeCell ref="X134:X226"/>
    <mergeCell ref="Y134:Y226"/>
    <mergeCell ref="AA43:AA47"/>
    <mergeCell ref="AB43:AB47"/>
    <mergeCell ref="P68:P72"/>
    <mergeCell ref="U68:U72"/>
    <mergeCell ref="Y68:Y72"/>
    <mergeCell ref="Z68:Z72"/>
    <mergeCell ref="AA68:AA72"/>
    <mergeCell ref="Q68:Q72"/>
    <mergeCell ref="Y98:Y109"/>
    <mergeCell ref="Z98:Z109"/>
    <mergeCell ref="P58:P62"/>
    <mergeCell ref="W105:W109"/>
    <mergeCell ref="X43:X47"/>
    <mergeCell ref="Y43:Y47"/>
    <mergeCell ref="T58:T62"/>
    <mergeCell ref="U58:U62"/>
    <mergeCell ref="V58:V62"/>
    <mergeCell ref="W58:W62"/>
    <mergeCell ref="AB58:AB62"/>
    <mergeCell ref="Y53:Y57"/>
    <mergeCell ref="U63:U67"/>
    <mergeCell ref="Q58:Q62"/>
    <mergeCell ref="AB116:AB133"/>
    <mergeCell ref="AB98:AB109"/>
    <mergeCell ref="U134:U226"/>
    <mergeCell ref="V134:V226"/>
    <mergeCell ref="Y58:Y62"/>
    <mergeCell ref="A58:A62"/>
    <mergeCell ref="U116:U133"/>
    <mergeCell ref="T116:T133"/>
    <mergeCell ref="V116:V133"/>
    <mergeCell ref="W116:W133"/>
    <mergeCell ref="X116:X133"/>
    <mergeCell ref="Y116:Y133"/>
    <mergeCell ref="Z116:Z133"/>
    <mergeCell ref="AA116:AA133"/>
    <mergeCell ref="AA98:AA109"/>
    <mergeCell ref="AA58:AA62"/>
    <mergeCell ref="C68:C72"/>
    <mergeCell ref="D68:D72"/>
    <mergeCell ref="E68:E72"/>
    <mergeCell ref="D63:D67"/>
    <mergeCell ref="E63:E67"/>
    <mergeCell ref="Z58:Z62"/>
    <mergeCell ref="T145:T226"/>
    <mergeCell ref="W134:W226"/>
    <mergeCell ref="Y63:Y67"/>
    <mergeCell ref="Z63:Z67"/>
    <mergeCell ref="A78:A82"/>
    <mergeCell ref="A105:B109"/>
    <mergeCell ref="C105:C109"/>
    <mergeCell ref="D105:D109"/>
    <mergeCell ref="E105:E109"/>
    <mergeCell ref="E78:E82"/>
    <mergeCell ref="U98:U109"/>
    <mergeCell ref="T105:T109"/>
    <mergeCell ref="X98:X109"/>
    <mergeCell ref="C83:C87"/>
  </mergeCells>
  <phoneticPr fontId="11" type="noConversion"/>
  <pageMargins left="0.25" right="0.25" top="0.75" bottom="0.75" header="0.3" footer="0.3"/>
  <pageSetup paperSize="9" scale="18" fitToHeight="0" orientation="landscape" r:id="rId1"/>
  <headerFooter differentFirst="1">
    <oddHeader>&amp;C&amp;P</oddHeader>
  </headerFooter>
  <rowBreaks count="1" manualBreakCount="1">
    <brk id="110" max="27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01.10.14_new форма</vt:lpstr>
      <vt:lpstr>'01.10.14_new форма'!Заголовки_для_печати</vt:lpstr>
      <vt:lpstr>'01.10.14_new форма'!Область_печати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SorokinaEV</dc:creator>
  <cp:lastModifiedBy>usser</cp:lastModifiedBy>
  <cp:lastPrinted>2024-10-21T12:52:48Z</cp:lastPrinted>
  <dcterms:created xsi:type="dcterms:W3CDTF">2012-08-14T07:16:27Z</dcterms:created>
  <dcterms:modified xsi:type="dcterms:W3CDTF">2024-10-21T12:54:12Z</dcterms:modified>
</cp:coreProperties>
</file>