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5480" windowHeight="9150"/>
  </bookViews>
  <sheets>
    <sheet name="01.10.14_new форма" sheetId="9" r:id="rId1"/>
  </sheets>
  <definedNames>
    <definedName name="_xlnm.Print_Titles" localSheetId="0">'01.10.14_new форма'!$9:$12</definedName>
    <definedName name="_xlnm.Print_Area" localSheetId="0">'01.10.14_new форма'!$A$1:$AB$226</definedName>
  </definedNames>
  <calcPr calcId="145621" refMode="R1C1"/>
</workbook>
</file>

<file path=xl/calcChain.xml><?xml version="1.0" encoding="utf-8"?>
<calcChain xmlns="http://schemas.openxmlformats.org/spreadsheetml/2006/main">
  <c r="I22" i="9" l="1"/>
  <c r="J23" i="9"/>
  <c r="O23" i="9"/>
  <c r="N23" i="9"/>
  <c r="M23" i="9"/>
  <c r="L23" i="9"/>
  <c r="K23" i="9"/>
  <c r="J22" i="9"/>
  <c r="M62" i="9"/>
  <c r="L62" i="9"/>
  <c r="K62" i="9"/>
  <c r="J62" i="9"/>
  <c r="J57" i="9"/>
  <c r="G56" i="9"/>
  <c r="G55" i="9"/>
  <c r="G54" i="9"/>
  <c r="G53" i="9"/>
  <c r="I52" i="9"/>
  <c r="G52" i="9"/>
  <c r="I76" i="9"/>
  <c r="L76" i="9"/>
  <c r="K76" i="9"/>
  <c r="J76" i="9"/>
  <c r="J73" i="9"/>
  <c r="J75" i="9"/>
  <c r="K75" i="9"/>
  <c r="L75" i="9"/>
  <c r="I24" i="9"/>
  <c r="I23" i="9"/>
  <c r="G51" i="9"/>
  <c r="G50" i="9"/>
  <c r="G49" i="9"/>
  <c r="G48" i="9"/>
  <c r="I47" i="9"/>
  <c r="G47" i="9" s="1"/>
  <c r="J24" i="9" l="1"/>
  <c r="H22" i="9"/>
  <c r="H24" i="9"/>
  <c r="H17" i="9" l="1"/>
  <c r="J17" i="9"/>
  <c r="K22" i="9"/>
  <c r="L22" i="9"/>
  <c r="L17" i="9" s="1"/>
  <c r="M22" i="9"/>
  <c r="N22" i="9"/>
  <c r="O22" i="9"/>
  <c r="H23" i="9"/>
  <c r="H96" i="9" s="1"/>
  <c r="K96" i="9"/>
  <c r="L96" i="9"/>
  <c r="O96" i="9"/>
  <c r="H19" i="9"/>
  <c r="I19" i="9"/>
  <c r="J19" i="9"/>
  <c r="K24" i="9"/>
  <c r="K19" i="9" s="1"/>
  <c r="L24" i="9"/>
  <c r="M24" i="9"/>
  <c r="N24" i="9"/>
  <c r="O24" i="9"/>
  <c r="H25" i="9"/>
  <c r="I25" i="9"/>
  <c r="J25" i="9"/>
  <c r="J98" i="9" s="1"/>
  <c r="K25" i="9"/>
  <c r="L25" i="9"/>
  <c r="M25" i="9"/>
  <c r="M98" i="9" s="1"/>
  <c r="N25" i="9"/>
  <c r="N98" i="9" s="1"/>
  <c r="O25" i="9"/>
  <c r="H27" i="9"/>
  <c r="I27" i="9"/>
  <c r="J27" i="9"/>
  <c r="K27" i="9"/>
  <c r="L27" i="9"/>
  <c r="M27" i="9"/>
  <c r="N27" i="9"/>
  <c r="O27" i="9"/>
  <c r="G28" i="9"/>
  <c r="G29" i="9"/>
  <c r="G30" i="9"/>
  <c r="G31" i="9"/>
  <c r="H32" i="9"/>
  <c r="I32" i="9"/>
  <c r="J32" i="9"/>
  <c r="K32" i="9"/>
  <c r="L32" i="9"/>
  <c r="M32" i="9"/>
  <c r="N32" i="9"/>
  <c r="O32" i="9"/>
  <c r="G33" i="9"/>
  <c r="G34" i="9"/>
  <c r="G35" i="9"/>
  <c r="G36" i="9"/>
  <c r="H37" i="9"/>
  <c r="I37" i="9"/>
  <c r="J37" i="9"/>
  <c r="K37" i="9"/>
  <c r="L37" i="9"/>
  <c r="M37" i="9"/>
  <c r="N37" i="9"/>
  <c r="O37" i="9"/>
  <c r="G38" i="9"/>
  <c r="G39" i="9"/>
  <c r="G40" i="9"/>
  <c r="G41" i="9"/>
  <c r="I42" i="9"/>
  <c r="G42" i="9" s="1"/>
  <c r="G43" i="9"/>
  <c r="G44" i="9"/>
  <c r="G45" i="9"/>
  <c r="G46" i="9"/>
  <c r="I62" i="9"/>
  <c r="G62" i="9" s="1"/>
  <c r="G63" i="9"/>
  <c r="G64" i="9"/>
  <c r="G65" i="9"/>
  <c r="G66" i="9"/>
  <c r="O67" i="9"/>
  <c r="O87" i="9" s="1"/>
  <c r="G69" i="9"/>
  <c r="H69" i="9"/>
  <c r="I69" i="9"/>
  <c r="J69" i="9"/>
  <c r="K69" i="9"/>
  <c r="L69" i="9"/>
  <c r="M69" i="9"/>
  <c r="N69" i="9"/>
  <c r="O69" i="9"/>
  <c r="I71" i="9"/>
  <c r="J71" i="9"/>
  <c r="K71" i="9"/>
  <c r="L71" i="9"/>
  <c r="M71" i="9"/>
  <c r="N71" i="9"/>
  <c r="O71" i="9"/>
  <c r="H73" i="9"/>
  <c r="H68" i="9" s="1"/>
  <c r="I73" i="9"/>
  <c r="I68" i="9" s="1"/>
  <c r="K73" i="9"/>
  <c r="L73" i="9"/>
  <c r="M73" i="9"/>
  <c r="M68" i="9" s="1"/>
  <c r="N73" i="9"/>
  <c r="N68" i="9" s="1"/>
  <c r="H75" i="9"/>
  <c r="H70" i="9" s="1"/>
  <c r="I75" i="9"/>
  <c r="J97" i="9"/>
  <c r="L70" i="9"/>
  <c r="M75" i="9"/>
  <c r="M70" i="9" s="1"/>
  <c r="N75" i="9"/>
  <c r="N70" i="9" s="1"/>
  <c r="O75" i="9"/>
  <c r="O70" i="9" s="1"/>
  <c r="H76" i="9"/>
  <c r="H71" i="9" s="1"/>
  <c r="H77" i="9"/>
  <c r="I77" i="9"/>
  <c r="J77" i="9"/>
  <c r="K77" i="9"/>
  <c r="L77" i="9"/>
  <c r="M77" i="9"/>
  <c r="M72" i="9" s="1"/>
  <c r="M67" i="9" s="1"/>
  <c r="N77" i="9"/>
  <c r="O77" i="9"/>
  <c r="G78" i="9"/>
  <c r="G80" i="9"/>
  <c r="G81" i="9"/>
  <c r="H82" i="9"/>
  <c r="I82" i="9"/>
  <c r="J82" i="9"/>
  <c r="K82" i="9"/>
  <c r="L82" i="9"/>
  <c r="M82" i="9"/>
  <c r="N82" i="9"/>
  <c r="O82" i="9"/>
  <c r="G83" i="9"/>
  <c r="G84" i="9"/>
  <c r="G85" i="9"/>
  <c r="G86" i="9"/>
  <c r="O88" i="9"/>
  <c r="H101" i="9"/>
  <c r="H218" i="9" s="1"/>
  <c r="O101" i="9"/>
  <c r="H102" i="9"/>
  <c r="I102" i="9"/>
  <c r="I219" i="9" s="1"/>
  <c r="J102" i="9"/>
  <c r="J219" i="9" s="1"/>
  <c r="K102" i="9"/>
  <c r="K219" i="9" s="1"/>
  <c r="L102" i="9"/>
  <c r="M102" i="9"/>
  <c r="M219" i="9" s="1"/>
  <c r="N102" i="9"/>
  <c r="N219" i="9" s="1"/>
  <c r="O102" i="9"/>
  <c r="G103" i="9"/>
  <c r="H103" i="9"/>
  <c r="H220" i="9" s="1"/>
  <c r="I103" i="9"/>
  <c r="I220" i="9" s="1"/>
  <c r="J103" i="9"/>
  <c r="K103" i="9"/>
  <c r="L103" i="9"/>
  <c r="L220" i="9" s="1"/>
  <c r="M103" i="9"/>
  <c r="M220" i="9" s="1"/>
  <c r="N103" i="9"/>
  <c r="N220" i="9" s="1"/>
  <c r="O103" i="9"/>
  <c r="G104" i="9"/>
  <c r="G221" i="9" s="1"/>
  <c r="H104" i="9"/>
  <c r="I104" i="9"/>
  <c r="I221" i="9" s="1"/>
  <c r="J104" i="9"/>
  <c r="K104" i="9"/>
  <c r="K221" i="9" s="1"/>
  <c r="L104" i="9"/>
  <c r="L221" i="9" s="1"/>
  <c r="M104" i="9"/>
  <c r="M221" i="9" s="1"/>
  <c r="N104" i="9"/>
  <c r="N221" i="9" s="1"/>
  <c r="O104" i="9"/>
  <c r="H105" i="9"/>
  <c r="H100" i="9" s="1"/>
  <c r="H217" i="9" s="1"/>
  <c r="O105" i="9"/>
  <c r="O100" i="9" s="1"/>
  <c r="I101" i="9"/>
  <c r="I218" i="9" s="1"/>
  <c r="J106" i="9"/>
  <c r="K106" i="9"/>
  <c r="K101" i="9" s="1"/>
  <c r="K218" i="9" s="1"/>
  <c r="L106" i="9"/>
  <c r="L105" i="9" s="1"/>
  <c r="L100" i="9" s="1"/>
  <c r="L217" i="9" s="1"/>
  <c r="M106" i="9"/>
  <c r="M101" i="9" s="1"/>
  <c r="M218" i="9" s="1"/>
  <c r="N106" i="9"/>
  <c r="N105" i="9" s="1"/>
  <c r="N100" i="9" s="1"/>
  <c r="N217" i="9" s="1"/>
  <c r="G112" i="9"/>
  <c r="G102" i="9" s="1"/>
  <c r="G219" i="9" s="1"/>
  <c r="G119" i="9"/>
  <c r="G120" i="9"/>
  <c r="H134" i="9"/>
  <c r="I134" i="9"/>
  <c r="J134" i="9"/>
  <c r="K134" i="9"/>
  <c r="L134" i="9"/>
  <c r="M134" i="9"/>
  <c r="N134" i="9"/>
  <c r="O134" i="9"/>
  <c r="G135" i="9"/>
  <c r="G141" i="9"/>
  <c r="G148" i="9"/>
  <c r="G149" i="9"/>
  <c r="H219" i="9"/>
  <c r="L219" i="9"/>
  <c r="G220" i="9"/>
  <c r="J220" i="9"/>
  <c r="K220" i="9"/>
  <c r="H221" i="9"/>
  <c r="J221" i="9"/>
  <c r="I98" i="9" l="1"/>
  <c r="I21" i="9"/>
  <c r="I16" i="9" s="1"/>
  <c r="H72" i="9"/>
  <c r="H67" i="9" s="1"/>
  <c r="K95" i="9"/>
  <c r="N72" i="9"/>
  <c r="N67" i="9" s="1"/>
  <c r="L72" i="9"/>
  <c r="L67" i="9" s="1"/>
  <c r="J72" i="9"/>
  <c r="J67" i="9" s="1"/>
  <c r="G76" i="9"/>
  <c r="G71" i="9" s="1"/>
  <c r="J70" i="9"/>
  <c r="J90" i="9" s="1"/>
  <c r="J225" i="9" s="1"/>
  <c r="O20" i="9"/>
  <c r="O91" i="9" s="1"/>
  <c r="O98" i="9"/>
  <c r="K20" i="9"/>
  <c r="K91" i="9" s="1"/>
  <c r="K98" i="9"/>
  <c r="O97" i="9"/>
  <c r="M19" i="9"/>
  <c r="M90" i="9" s="1"/>
  <c r="M225" i="9" s="1"/>
  <c r="M97" i="9"/>
  <c r="M18" i="9"/>
  <c r="M89" i="9" s="1"/>
  <c r="M224" i="9" s="1"/>
  <c r="M96" i="9"/>
  <c r="I18" i="9"/>
  <c r="I89" i="9" s="1"/>
  <c r="I96" i="9"/>
  <c r="O21" i="9"/>
  <c r="O94" i="9" s="1"/>
  <c r="O95" i="9"/>
  <c r="M17" i="9"/>
  <c r="M95" i="9"/>
  <c r="I17" i="9"/>
  <c r="I88" i="9" s="1"/>
  <c r="I223" i="9" s="1"/>
  <c r="I95" i="9"/>
  <c r="N20" i="9"/>
  <c r="N91" i="9" s="1"/>
  <c r="N226" i="9" s="1"/>
  <c r="J20" i="9"/>
  <c r="J91" i="9" s="1"/>
  <c r="J226" i="9" s="1"/>
  <c r="O19" i="9"/>
  <c r="O90" i="9" s="1"/>
  <c r="O18" i="9"/>
  <c r="O89" i="9" s="1"/>
  <c r="K18" i="9"/>
  <c r="K89" i="9" s="1"/>
  <c r="K224" i="9" s="1"/>
  <c r="H95" i="9"/>
  <c r="G106" i="9"/>
  <c r="G105" i="9" s="1"/>
  <c r="G100" i="9" s="1"/>
  <c r="G217" i="9" s="1"/>
  <c r="G32" i="9"/>
  <c r="L20" i="9"/>
  <c r="L91" i="9" s="1"/>
  <c r="L226" i="9" s="1"/>
  <c r="L98" i="9"/>
  <c r="H20" i="9"/>
  <c r="H91" i="9" s="1"/>
  <c r="H226" i="9" s="1"/>
  <c r="H98" i="9"/>
  <c r="N97" i="9"/>
  <c r="L19" i="9"/>
  <c r="L90" i="9" s="1"/>
  <c r="L225" i="9" s="1"/>
  <c r="L97" i="9"/>
  <c r="H90" i="9"/>
  <c r="H225" i="9" s="1"/>
  <c r="N18" i="9"/>
  <c r="N89" i="9" s="1"/>
  <c r="N224" i="9" s="1"/>
  <c r="N96" i="9"/>
  <c r="J18" i="9"/>
  <c r="J89" i="9" s="1"/>
  <c r="J224" i="9" s="1"/>
  <c r="J96" i="9"/>
  <c r="N17" i="9"/>
  <c r="N88" i="9" s="1"/>
  <c r="N95" i="9"/>
  <c r="H88" i="9"/>
  <c r="H223" i="9" s="1"/>
  <c r="H222" i="9" s="1"/>
  <c r="M20" i="9"/>
  <c r="M91" i="9" s="1"/>
  <c r="M226" i="9" s="1"/>
  <c r="I20" i="9"/>
  <c r="I91" i="9" s="1"/>
  <c r="I226" i="9" s="1"/>
  <c r="N19" i="9"/>
  <c r="N90" i="9" s="1"/>
  <c r="N225" i="9" s="1"/>
  <c r="L18" i="9"/>
  <c r="L89" i="9" s="1"/>
  <c r="L224" i="9" s="1"/>
  <c r="H18" i="9"/>
  <c r="H89" i="9" s="1"/>
  <c r="H224" i="9" s="1"/>
  <c r="H97" i="9"/>
  <c r="K97" i="9"/>
  <c r="K21" i="9"/>
  <c r="K16" i="9" s="1"/>
  <c r="G37" i="9"/>
  <c r="G27" i="9"/>
  <c r="K68" i="9"/>
  <c r="G82" i="9"/>
  <c r="K72" i="9"/>
  <c r="K67" i="9" s="1"/>
  <c r="K70" i="9"/>
  <c r="K90" i="9" s="1"/>
  <c r="K225" i="9" s="1"/>
  <c r="L68" i="9"/>
  <c r="L88" i="9" s="1"/>
  <c r="L95" i="9"/>
  <c r="J68" i="9"/>
  <c r="J88" i="9" s="1"/>
  <c r="J95" i="9"/>
  <c r="I70" i="9"/>
  <c r="I90" i="9" s="1"/>
  <c r="I225" i="9" s="1"/>
  <c r="I97" i="9"/>
  <c r="G75" i="9"/>
  <c r="G134" i="9"/>
  <c r="G73" i="9"/>
  <c r="G68" i="9" s="1"/>
  <c r="I72" i="9"/>
  <c r="I224" i="9"/>
  <c r="M88" i="9"/>
  <c r="M223" i="9" s="1"/>
  <c r="K226" i="9"/>
  <c r="J105" i="9"/>
  <c r="J100" i="9" s="1"/>
  <c r="J217" i="9" s="1"/>
  <c r="N101" i="9"/>
  <c r="N218" i="9" s="1"/>
  <c r="G22" i="9"/>
  <c r="H21" i="9"/>
  <c r="H94" i="9" s="1"/>
  <c r="K17" i="9"/>
  <c r="K105" i="9"/>
  <c r="K100" i="9" s="1"/>
  <c r="K217" i="9" s="1"/>
  <c r="G23" i="9"/>
  <c r="M21" i="9"/>
  <c r="L101" i="9"/>
  <c r="L218" i="9" s="1"/>
  <c r="G77" i="9"/>
  <c r="G24" i="9"/>
  <c r="G19" i="9" s="1"/>
  <c r="N21" i="9"/>
  <c r="J21" i="9"/>
  <c r="J16" i="9" s="1"/>
  <c r="J101" i="9"/>
  <c r="J218" i="9" s="1"/>
  <c r="L21" i="9"/>
  <c r="L16" i="9" s="1"/>
  <c r="M105" i="9"/>
  <c r="M100" i="9" s="1"/>
  <c r="M217" i="9" s="1"/>
  <c r="I105" i="9"/>
  <c r="I100" i="9" s="1"/>
  <c r="I217" i="9" s="1"/>
  <c r="G25" i="9"/>
  <c r="G224" i="9" l="1"/>
  <c r="G226" i="9"/>
  <c r="K87" i="9"/>
  <c r="G101" i="9"/>
  <c r="G218" i="9" s="1"/>
  <c r="N16" i="9"/>
  <c r="N87" i="9" s="1"/>
  <c r="N94" i="9"/>
  <c r="M16" i="9"/>
  <c r="M87" i="9" s="1"/>
  <c r="M94" i="9"/>
  <c r="M222" i="9"/>
  <c r="L94" i="9"/>
  <c r="G20" i="9"/>
  <c r="G91" i="9" s="1"/>
  <c r="G98" i="9"/>
  <c r="G18" i="9"/>
  <c r="G89" i="9" s="1"/>
  <c r="G96" i="9"/>
  <c r="K94" i="9"/>
  <c r="J94" i="9"/>
  <c r="K88" i="9"/>
  <c r="K223" i="9" s="1"/>
  <c r="K222" i="9" s="1"/>
  <c r="J87" i="9"/>
  <c r="G72" i="9"/>
  <c r="G67" i="9" s="1"/>
  <c r="G225" i="9"/>
  <c r="L223" i="9"/>
  <c r="L222" i="9" s="1"/>
  <c r="L87" i="9"/>
  <c r="G17" i="9"/>
  <c r="G88" i="9" s="1"/>
  <c r="G95" i="9"/>
  <c r="I67" i="9"/>
  <c r="I87" i="9" s="1"/>
  <c r="I94" i="9"/>
  <c r="G70" i="9"/>
  <c r="G90" i="9" s="1"/>
  <c r="G97" i="9"/>
  <c r="I222" i="9"/>
  <c r="J223" i="9"/>
  <c r="J222" i="9" s="1"/>
  <c r="G21" i="9"/>
  <c r="G16" i="9" s="1"/>
  <c r="H16" i="9"/>
  <c r="H87" i="9" s="1"/>
  <c r="N223" i="9"/>
  <c r="N222" i="9" s="1"/>
  <c r="G87" i="9" l="1"/>
  <c r="G94" i="9"/>
  <c r="G223" i="9"/>
  <c r="G222" i="9" s="1"/>
</calcChain>
</file>

<file path=xl/comments1.xml><?xml version="1.0" encoding="utf-8"?>
<comments xmlns="http://schemas.openxmlformats.org/spreadsheetml/2006/main">
  <authors>
    <author>PC</author>
  </authors>
  <commentList>
    <comment ref="B67" author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<sst xmlns="http://schemas.openxmlformats.org/spreadsheetml/2006/main" count="420" uniqueCount="83">
  <si>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</si>
  <si>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</si>
  <si>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</si>
  <si>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</si>
  <si>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</si>
  <si>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</si>
  <si>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</si>
  <si>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>Целевые индикаторы реализации мероприятия (группы мероприятий) муниципальной программы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</si>
  <si>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</si>
  <si>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</si>
  <si>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</si>
  <si>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Значения</t>
  </si>
  <si>
    <t>Итого по подпрограмме 1 муниципальной программы</t>
  </si>
  <si>
    <t>Всего</t>
  </si>
  <si>
    <t>Задача 1 подпрограммы 1 муниципальной программы: Создание условий для занятий массовой физической культурой и спортом</t>
  </si>
  <si>
    <t>Основное мероприятие 1: Совершенствование спортивной инфраструктуры и материально-технической базы для занятий массовой физической культуры и спортом</t>
  </si>
  <si>
    <t xml:space="preserve">Задача 2  подпрограммы:
Увеличение доли населения, занимающихся физической культурой и спортом.
</t>
  </si>
  <si>
    <t xml:space="preserve">Основное мероприятие 2
Вовлечение населения в занятия массовой физической культурой и спортом. Обеспечение организации и проведения  физкультурно-массовых и спортивных мероприятий.
</t>
  </si>
  <si>
    <t>Итого по подпрограмме 2 муниципальной программы</t>
  </si>
  <si>
    <t>%</t>
  </si>
  <si>
    <t>Кол/ во медалей завоеванных спортсменами на обл. и всероссийских соревнованиях</t>
  </si>
  <si>
    <t>2.1</t>
  </si>
  <si>
    <t xml:space="preserve"> 4. иных источников финансирования, предусмотренных законодательством</t>
  </si>
  <si>
    <t>Всего по муниципальной программе</t>
  </si>
  <si>
    <t>СТРУКТУРА</t>
  </si>
  <si>
    <t>Срок реализации</t>
  </si>
  <si>
    <t>с (год)</t>
  </si>
  <si>
    <t>по (год)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</si>
  <si>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</si>
  <si>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в том числе по годам реализации муниципальной программы</t>
  </si>
  <si>
    <t xml:space="preserve">Объем (рублей)
</t>
  </si>
  <si>
    <t>Финансовое обеспечение</t>
  </si>
  <si>
    <r>
      <rPr>
        <b/>
        <sz val="18"/>
        <rFont val="Times New Roman"/>
        <family val="1"/>
        <charset val="204"/>
      </rPr>
      <t>Цель муниципальной программы:</t>
    </r>
    <r>
      <rPr>
        <sz val="18"/>
        <rFont val="Times New Roman"/>
        <family val="1"/>
        <charset val="204"/>
      </rPr>
      <t xml:space="preserve"> Создание условий для развития физической культуры и спорта в Таврическом муниципальном районе.</t>
    </r>
  </si>
  <si>
    <r>
      <rPr>
        <b/>
        <sz val="18"/>
        <rFont val="Times New Roman"/>
        <family val="1"/>
        <charset val="204"/>
      </rPr>
      <t>Задача 1 муниципальной программы:</t>
    </r>
    <r>
      <rPr>
        <sz val="18"/>
        <rFont val="Times New Roman"/>
        <family val="1"/>
        <charset val="204"/>
      </rPr>
      <t xml:space="preserve"> 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 молодежи к службе в армии.</t>
    </r>
  </si>
  <si>
    <r>
      <rPr>
        <b/>
        <sz val="18"/>
        <rFont val="Times New Roman"/>
        <family val="1"/>
        <charset val="204"/>
      </rPr>
      <t xml:space="preserve">Цель подпрограммы 1 муниципальной программы: </t>
    </r>
    <r>
      <rPr>
        <sz val="18"/>
        <rFont val="Times New Roman"/>
        <family val="1"/>
        <charset val="204"/>
      </rPr>
      <t>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 молодежи к службе в армии.</t>
    </r>
  </si>
  <si>
    <t>МКУ "ЦФКиС"</t>
  </si>
  <si>
    <t>1.1</t>
  </si>
  <si>
    <t>Администрация Таврического муниципального района,                          МКУ "ЦФКиС"</t>
  </si>
  <si>
    <t>1.1.2</t>
  </si>
  <si>
    <t>1.1.3</t>
  </si>
  <si>
    <t>2.1.1</t>
  </si>
  <si>
    <t>2.1.2</t>
  </si>
  <si>
    <t>МП КУ "Молодежный центр"</t>
  </si>
  <si>
    <t>муниципальной программы Таврического муниципального района Омской области "Развитие физической культуры и спорта, реализация мероприятий в сфере молодежной политики в Таврическом муниципальном районе Омской области на 2020-2026 годы"</t>
  </si>
  <si>
    <t>Мероприятие 3: Приобретение спортивного инвентаря и оборудования</t>
  </si>
  <si>
    <t xml:space="preserve">Мероприятие 1
Организация спортивно-массовых и физкультурно–оздоровительных мероприятий, внедрение и реализация ВФСК "ГТО" на территории Таврического муниципального района
</t>
  </si>
  <si>
    <t xml:space="preserve">Мероприятие 2
Создание условий для обеспечения организации и проведения  физкультурно-массовых и спортивных мероприятий
</t>
  </si>
  <si>
    <t>Мероприятие 2: Приобретение экипировки для членов сборных команд Таврического муниципального района</t>
  </si>
  <si>
    <t>Доля реализованных мероприятий в утвержденном календарном плане официальных физкультурных и спортивных мероприятий МКУ "Центр ФКиС"</t>
  </si>
  <si>
    <t>Число молодых людей, ведущих здоровый обрах жизни, регулярно занимающихся ФКиС</t>
  </si>
  <si>
    <t>Доля населения систематически занимающихся ФКиС в возрасте от 3 - 70 лет</t>
  </si>
  <si>
    <t>42.0</t>
  </si>
  <si>
    <t>42.5</t>
  </si>
  <si>
    <t>43.0</t>
  </si>
  <si>
    <t>43.5</t>
  </si>
  <si>
    <t>44.0</t>
  </si>
  <si>
    <t>44.5</t>
  </si>
  <si>
    <t>45.0</t>
  </si>
  <si>
    <t>человек</t>
  </si>
  <si>
    <t>1.1.1</t>
  </si>
  <si>
    <t>Мероприятие 1 Капитальный и текущий ремонт стадиона "ХХХ лет Победы", спортвных объектов, расположенных на территории Таврического муниципального района</t>
  </si>
  <si>
    <t>Количество проведенных мероприятий в рамках реализации и внедрения на территории района ВФСК ГТО.</t>
  </si>
  <si>
    <t>штук</t>
  </si>
  <si>
    <t>Задача  подпрограммы 2 муниципальной программы: Развитие и укрепление системы духовно-нравственного и патриотического воспитания молодежи Таврического муниципального района</t>
  </si>
  <si>
    <t>Основное мероприятие: Создание условий для духовно-нравственного и патриотического воспитания молодежи Таврического муниципального района</t>
  </si>
  <si>
    <t>2</t>
  </si>
  <si>
    <t>3</t>
  </si>
  <si>
    <t>количество пользователей АИС «Молодежь», подавших заявку  на участие в мероприятиях</t>
  </si>
  <si>
    <r>
      <rPr>
        <sz val="22"/>
        <rFont val="Times New Roman"/>
        <family val="1"/>
        <charset val="204"/>
      </rPr>
      <t>Подпрограмма 2: «Реализация  молодежной политики на территории Таврического муниципального района Омской области»</t>
    </r>
    <r>
      <rPr>
        <sz val="18"/>
        <rFont val="Times New Roman"/>
        <family val="1"/>
        <charset val="204"/>
      </rPr>
      <t xml:space="preserve">                                                                                                                  </t>
    </r>
    <r>
      <rPr>
        <b/>
        <sz val="18"/>
        <rFont val="Times New Roman"/>
        <family val="1"/>
        <charset val="204"/>
      </rPr>
      <t xml:space="preserve">Цель подпрограммы 2 муниципальной программы: </t>
    </r>
    <r>
      <rPr>
        <sz val="18"/>
        <rFont val="Times New Roman"/>
        <family val="1"/>
        <charset val="204"/>
      </rPr>
      <t>Создание благоприятных условий для успешной социализации и эффективной самореализации молодежи, включение ее в социально активные формы деятельности</t>
    </r>
  </si>
  <si>
    <t xml:space="preserve">1. Налоговых и неналоговых доходов, поступлений нецелевого характера из местного бюджета
</t>
  </si>
  <si>
    <t>Мероприятие1:  Создание условий для реализации мероприятий в сфере молодежной политики</t>
  </si>
  <si>
    <t>1.1.4</t>
  </si>
  <si>
    <t>Мероприятие 4: Организация спортивно-массовых и физкультурно-оздоровительных мероприятий, внедрение и реализация ВФСК "ГТО" на территории Таврического муниципального района</t>
  </si>
  <si>
    <t>Мероприятие 5: Капитальный ремонт спортивного комплекса, расположенного по адресу: Омская область, Таврический район, р.п. Таврическое, ул.Пролетарская</t>
  </si>
  <si>
    <t>1.1.5</t>
  </si>
  <si>
    <t>Общая площадь введенных в эксплуатацию спорт.сооружений (спортивного комплекса) после кап.ремонта на территории Таврического муниципального района</t>
  </si>
  <si>
    <t>тыс.кв.м</t>
  </si>
  <si>
    <t>Приложение № 7 к  постановлению Администрации Таврического муниципального района омской области №_______ от _______________</t>
  </si>
  <si>
    <t>Мероприятие 6: Строительство здания раздевалки спорткомплекса, по адресу: Омская область, Таврический район, р.п. Таврическое, ул. Пролетарская</t>
  </si>
  <si>
    <t>1.1.6</t>
  </si>
  <si>
    <t>Мероприятие 7  Капитальный ремонт и материально - техническое оснащение объектов, находящихся в муниципальной собственности, а также муниципальных учреждений</t>
  </si>
  <si>
    <t>МПУК "ЦФКиС"</t>
  </si>
  <si>
    <t>Мероприятие 8: Строительство крытой хоккейной площадки с искусственным льдом в р.п. Таврическое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</si>
</sst>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u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8"/>
      <name val="Times New Roman"/>
      <family val="1"/>
      <charset val="204"/>
    </font>
    <font>
      <sz val="26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26"/>
      <color indexed="1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indexed="10"/>
      <name val="Times New Roman"/>
      <family val="1"/>
      <charset val="204"/>
    </font>
    <font>
      <sz val="36"/>
      <color indexed="10"/>
      <name val="Times New Roman"/>
      <family val="1"/>
      <charset val="204"/>
    </font>
    <font>
      <sz val="28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sz val="20"/>
      <color indexed="8"/>
      <name val="Calibri"/>
      <family val="2"/>
      <charset val="204"/>
    </font>
    <font>
      <sz val="20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179">
    <xf numFmtId="0" fontId="0" fillId="0" borderId="0" xfId="0"/>
    <xf numFmtId="0" fontId="10" fillId="0" borderId="0" xfId="0" applyFont="1" applyFill="1" applyBorder="1"/>
    <xf numFmtId="0" fontId="9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/>
    </xf>
    <xf numFmtId="0" fontId="6" fillId="2" borderId="0" xfId="0" applyFont="1" applyFill="1"/>
    <xf numFmtId="2" fontId="4" fillId="3" borderId="0" xfId="0" applyNumberFormat="1" applyFont="1" applyFill="1" applyBorder="1" applyAlignment="1">
      <alignment horizontal="center" vertical="top" wrapText="1"/>
    </xf>
    <xf numFmtId="2" fontId="3" fillId="3" borderId="0" xfId="0" applyNumberFormat="1" applyFont="1" applyFill="1" applyBorder="1" applyAlignment="1">
      <alignment horizontal="center" vertical="top" wrapText="1"/>
    </xf>
    <xf numFmtId="2" fontId="3" fillId="3" borderId="0" xfId="0" applyNumberFormat="1" applyFont="1" applyFill="1" applyBorder="1" applyAlignment="1">
      <alignment vertical="top" wrapText="1"/>
    </xf>
    <xf numFmtId="2" fontId="3" fillId="3" borderId="0" xfId="0" applyNumberFormat="1" applyFont="1" applyFill="1" applyBorder="1" applyAlignment="1">
      <alignment horizontal="left" vertical="top" wrapText="1"/>
    </xf>
    <xf numFmtId="2" fontId="6" fillId="3" borderId="0" xfId="0" applyNumberFormat="1" applyFont="1" applyFill="1"/>
    <xf numFmtId="0" fontId="3" fillId="0" borderId="0" xfId="0" applyFont="1" applyFill="1" applyAlignment="1">
      <alignment horizontal="right"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4" fillId="3" borderId="2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16" fillId="0" borderId="0" xfId="0" applyFont="1" applyFill="1"/>
    <xf numFmtId="0" fontId="17" fillId="0" borderId="0" xfId="0" applyFont="1" applyFill="1" applyAlignment="1">
      <alignment wrapText="1"/>
    </xf>
    <xf numFmtId="0" fontId="18" fillId="0" borderId="0" xfId="0" applyFont="1" applyFill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vertical="top" wrapText="1"/>
    </xf>
    <xf numFmtId="0" fontId="13" fillId="5" borderId="2" xfId="0" applyFont="1" applyFill="1" applyBorder="1" applyAlignment="1">
      <alignment horizontal="center" vertical="top" wrapText="1"/>
    </xf>
    <xf numFmtId="4" fontId="15" fillId="5" borderId="2" xfId="0" applyNumberFormat="1" applyFont="1" applyFill="1" applyBorder="1" applyAlignment="1">
      <alignment horizontal="center" vertical="top" wrapText="1"/>
    </xf>
    <xf numFmtId="4" fontId="13" fillId="5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left" vertical="top" wrapText="1"/>
    </xf>
    <xf numFmtId="4" fontId="3" fillId="4" borderId="2" xfId="0" applyNumberFormat="1" applyFont="1" applyFill="1" applyBorder="1" applyAlignment="1">
      <alignment horizontal="left" vertical="top" wrapText="1"/>
    </xf>
    <xf numFmtId="4" fontId="13" fillId="3" borderId="2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center" vertical="top" wrapText="1"/>
    </xf>
    <xf numFmtId="4" fontId="14" fillId="4" borderId="2" xfId="0" applyNumberFormat="1" applyFont="1" applyFill="1" applyBorder="1" applyAlignment="1">
      <alignment horizontal="center" vertical="top" wrapText="1"/>
    </xf>
    <xf numFmtId="4" fontId="13" fillId="4" borderId="2" xfId="0" applyNumberFormat="1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vertical="top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1" fontId="13" fillId="3" borderId="2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left" vertical="top" wrapText="1"/>
    </xf>
    <xf numFmtId="4" fontId="14" fillId="5" borderId="2" xfId="0" applyNumberFormat="1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20" fillId="5" borderId="2" xfId="0" applyFont="1" applyFill="1" applyBorder="1" applyAlignment="1">
      <alignment horizontal="center" vertical="top" wrapText="1"/>
    </xf>
    <xf numFmtId="0" fontId="20" fillId="3" borderId="2" xfId="0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center" vertical="top" wrapText="1"/>
    </xf>
    <xf numFmtId="0" fontId="20" fillId="3" borderId="2" xfId="0" applyFont="1" applyFill="1" applyBorder="1" applyAlignment="1">
      <alignment horizontal="left" vertical="top" wrapText="1"/>
    </xf>
    <xf numFmtId="0" fontId="13" fillId="5" borderId="2" xfId="0" applyNumberFormat="1" applyFont="1" applyFill="1" applyBorder="1" applyAlignment="1">
      <alignment horizontal="center" vertical="top" wrapText="1"/>
    </xf>
    <xf numFmtId="0" fontId="14" fillId="4" borderId="2" xfId="0" applyNumberFormat="1" applyFont="1" applyFill="1" applyBorder="1" applyAlignment="1">
      <alignment horizontal="center" vertical="top" wrapText="1"/>
    </xf>
    <xf numFmtId="4" fontId="15" fillId="0" borderId="2" xfId="0" applyNumberFormat="1" applyFont="1" applyFill="1" applyBorder="1" applyAlignment="1">
      <alignment horizontal="center" vertical="top" wrapText="1"/>
    </xf>
    <xf numFmtId="4" fontId="15" fillId="3" borderId="2" xfId="0" applyNumberFormat="1" applyFont="1" applyFill="1" applyBorder="1" applyAlignment="1">
      <alignment horizontal="center" vertical="top" wrapText="1"/>
    </xf>
    <xf numFmtId="4" fontId="25" fillId="3" borderId="2" xfId="0" applyNumberFormat="1" applyFont="1" applyFill="1" applyBorder="1" applyAlignment="1">
      <alignment horizontal="center" vertical="top" wrapText="1"/>
    </xf>
    <xf numFmtId="0" fontId="20" fillId="3" borderId="3" xfId="0" applyFont="1" applyFill="1" applyBorder="1" applyAlignment="1">
      <alignment vertical="top" wrapText="1"/>
    </xf>
    <xf numFmtId="0" fontId="20" fillId="3" borderId="4" xfId="0" applyFont="1" applyFill="1" applyBorder="1" applyAlignment="1">
      <alignment vertical="top" wrapText="1"/>
    </xf>
    <xf numFmtId="0" fontId="20" fillId="3" borderId="5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0" fontId="13" fillId="4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4" fontId="13" fillId="3" borderId="2" xfId="0" applyNumberFormat="1" applyFont="1" applyFill="1" applyBorder="1" applyAlignment="1">
      <alignment horizontal="center" vertical="top" wrapText="1"/>
    </xf>
    <xf numFmtId="4" fontId="13" fillId="3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left" vertical="top" wrapText="1"/>
    </xf>
    <xf numFmtId="4" fontId="1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left" vertical="top" wrapText="1"/>
    </xf>
    <xf numFmtId="4" fontId="13" fillId="5" borderId="2" xfId="0" applyNumberFormat="1" applyFont="1" applyFill="1" applyBorder="1" applyAlignment="1">
      <alignment horizontal="center" vertical="top" wrapText="1"/>
    </xf>
    <xf numFmtId="4" fontId="13" fillId="3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20" fillId="7" borderId="2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left"/>
    </xf>
    <xf numFmtId="0" fontId="24" fillId="0" borderId="2" xfId="0" applyFont="1" applyBorder="1"/>
    <xf numFmtId="49" fontId="3" fillId="0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left" vertical="top" wrapText="1"/>
    </xf>
    <xf numFmtId="4" fontId="13" fillId="8" borderId="2" xfId="0" applyNumberFormat="1" applyFont="1" applyFill="1" applyBorder="1" applyAlignment="1">
      <alignment horizontal="center" vertical="top" wrapText="1"/>
    </xf>
    <xf numFmtId="49" fontId="3" fillId="8" borderId="2" xfId="0" applyNumberFormat="1" applyFont="1" applyFill="1" applyBorder="1" applyAlignment="1">
      <alignment horizontal="center" vertical="top" wrapText="1"/>
    </xf>
    <xf numFmtId="0" fontId="23" fillId="8" borderId="2" xfId="0" applyFont="1" applyFill="1" applyBorder="1" applyAlignment="1">
      <alignment horizontal="left"/>
    </xf>
    <xf numFmtId="0" fontId="24" fillId="8" borderId="2" xfId="0" applyFont="1" applyFill="1" applyBorder="1"/>
    <xf numFmtId="0" fontId="20" fillId="8" borderId="2" xfId="0" applyFont="1" applyFill="1" applyBorder="1" applyAlignment="1">
      <alignment horizontal="center" vertical="top" wrapText="1"/>
    </xf>
    <xf numFmtId="0" fontId="3" fillId="8" borderId="0" xfId="0" applyFont="1" applyFill="1" applyBorder="1" applyAlignment="1">
      <alignment horizontal="center" vertical="top" wrapText="1"/>
    </xf>
    <xf numFmtId="0" fontId="10" fillId="8" borderId="0" xfId="0" applyFont="1" applyFill="1" applyBorder="1"/>
    <xf numFmtId="0" fontId="3" fillId="5" borderId="2" xfId="0" applyFont="1" applyFill="1" applyBorder="1" applyAlignment="1">
      <alignment horizontal="center" vertical="top" wrapText="1"/>
    </xf>
    <xf numFmtId="0" fontId="20" fillId="5" borderId="2" xfId="0" applyFont="1" applyFill="1" applyBorder="1" applyAlignment="1">
      <alignment horizontal="center" vertical="top" wrapText="1"/>
    </xf>
    <xf numFmtId="0" fontId="24" fillId="5" borderId="2" xfId="0" applyFont="1" applyFill="1" applyBorder="1"/>
    <xf numFmtId="49" fontId="3" fillId="5" borderId="2" xfId="0" applyNumberFormat="1" applyFont="1" applyFill="1" applyBorder="1" applyAlignment="1">
      <alignment horizontal="center" vertical="top" wrapText="1"/>
    </xf>
    <xf numFmtId="0" fontId="20" fillId="7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3" xfId="0" applyNumberFormat="1" applyFont="1" applyFill="1" applyBorder="1" applyAlignment="1">
      <alignment horizontal="center" vertical="top" wrapText="1"/>
    </xf>
    <xf numFmtId="4" fontId="13" fillId="3" borderId="4" xfId="0" applyNumberFormat="1" applyFont="1" applyFill="1" applyBorder="1" applyAlignment="1">
      <alignment horizontal="center" vertical="top" wrapText="1"/>
    </xf>
    <xf numFmtId="4" fontId="13" fillId="3" borderId="5" xfId="0" applyNumberFormat="1" applyFont="1" applyFill="1" applyBorder="1" applyAlignment="1">
      <alignment horizontal="center" vertical="top" wrapText="1"/>
    </xf>
    <xf numFmtId="4" fontId="13" fillId="3" borderId="3" xfId="0" applyNumberFormat="1" applyFont="1" applyFill="1" applyBorder="1" applyAlignment="1">
      <alignment horizontal="center" vertical="top" wrapText="1"/>
    </xf>
    <xf numFmtId="4" fontId="25" fillId="3" borderId="4" xfId="0" applyNumberFormat="1" applyFont="1" applyFill="1" applyBorder="1" applyAlignment="1">
      <alignment horizontal="center" vertical="top" wrapText="1"/>
    </xf>
    <xf numFmtId="4" fontId="25" fillId="3" borderId="5" xfId="0" applyNumberFormat="1" applyFont="1" applyFill="1" applyBorder="1" applyAlignment="1">
      <alignment horizontal="center" vertical="top" wrapText="1"/>
    </xf>
    <xf numFmtId="4" fontId="25" fillId="3" borderId="3" xfId="0" applyNumberFormat="1" applyFont="1" applyFill="1" applyBorder="1" applyAlignment="1">
      <alignment horizontal="center" vertical="top" wrapText="1"/>
    </xf>
    <xf numFmtId="0" fontId="20" fillId="3" borderId="2" xfId="0" applyFont="1" applyFill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/>
    </xf>
    <xf numFmtId="0" fontId="24" fillId="0" borderId="5" xfId="0" applyFont="1" applyBorder="1" applyAlignment="1">
      <alignment horizontal="center" vertical="top"/>
    </xf>
    <xf numFmtId="0" fontId="24" fillId="0" borderId="3" xfId="0" applyFont="1" applyBorder="1" applyAlignment="1">
      <alignment horizontal="center" vertical="top"/>
    </xf>
    <xf numFmtId="164" fontId="20" fillId="5" borderId="2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right" vertical="top" wrapText="1"/>
    </xf>
    <xf numFmtId="4" fontId="13" fillId="5" borderId="4" xfId="0" applyNumberFormat="1" applyFont="1" applyFill="1" applyBorder="1" applyAlignment="1">
      <alignment horizontal="center" vertical="top" wrapText="1"/>
    </xf>
    <xf numFmtId="4" fontId="13" fillId="5" borderId="5" xfId="0" applyNumberFormat="1" applyFont="1" applyFill="1" applyBorder="1" applyAlignment="1">
      <alignment horizontal="center" vertical="top" wrapText="1"/>
    </xf>
    <xf numFmtId="4" fontId="13" fillId="5" borderId="3" xfId="0" applyNumberFormat="1" applyFont="1" applyFill="1" applyBorder="1" applyAlignment="1">
      <alignment horizontal="center" vertical="top" wrapText="1"/>
    </xf>
    <xf numFmtId="0" fontId="13" fillId="3" borderId="4" xfId="0" applyNumberFormat="1" applyFont="1" applyFill="1" applyBorder="1" applyAlignment="1">
      <alignment horizontal="center" vertical="top" wrapText="1"/>
    </xf>
    <xf numFmtId="0" fontId="13" fillId="3" borderId="5" xfId="0" applyNumberFormat="1" applyFont="1" applyFill="1" applyBorder="1" applyAlignment="1">
      <alignment horizontal="center" vertical="top" wrapText="1"/>
    </xf>
    <xf numFmtId="0" fontId="13" fillId="3" borderId="3" xfId="0" applyNumberFormat="1" applyFont="1" applyFill="1" applyBorder="1" applyAlignment="1">
      <alignment horizontal="center" vertical="top" wrapText="1"/>
    </xf>
    <xf numFmtId="4" fontId="15" fillId="3" borderId="4" xfId="0" applyNumberFormat="1" applyFont="1" applyFill="1" applyBorder="1" applyAlignment="1">
      <alignment horizontal="center" vertical="top" wrapText="1"/>
    </xf>
    <xf numFmtId="4" fontId="15" fillId="3" borderId="5" xfId="0" applyNumberFormat="1" applyFont="1" applyFill="1" applyBorder="1" applyAlignment="1">
      <alignment horizontal="center" vertical="top" wrapText="1"/>
    </xf>
    <xf numFmtId="4" fontId="15" fillId="3" borderId="3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21" fillId="4" borderId="2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center"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0" fillId="0" borderId="2" xfId="0" applyNumberFormat="1" applyFont="1" applyFill="1" applyBorder="1" applyAlignment="1">
      <alignment horizontal="center" vertical="top" wrapText="1"/>
    </xf>
    <xf numFmtId="0" fontId="24" fillId="0" borderId="2" xfId="0" applyFont="1" applyBorder="1"/>
    <xf numFmtId="164" fontId="13" fillId="5" borderId="2" xfId="0" applyNumberFormat="1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left" vertical="top" wrapText="1"/>
    </xf>
    <xf numFmtId="0" fontId="24" fillId="3" borderId="4" xfId="0" applyFont="1" applyFill="1" applyBorder="1" applyAlignment="1">
      <alignment horizontal="center" vertical="top"/>
    </xf>
    <xf numFmtId="0" fontId="24" fillId="3" borderId="5" xfId="0" applyFont="1" applyFill="1" applyBorder="1" applyAlignment="1">
      <alignment horizontal="center" vertical="top"/>
    </xf>
    <xf numFmtId="0" fontId="24" fillId="3" borderId="3" xfId="0" applyFont="1" applyFill="1" applyBorder="1" applyAlignment="1">
      <alignment horizontal="center" vertical="top"/>
    </xf>
    <xf numFmtId="0" fontId="20" fillId="3" borderId="4" xfId="0" applyFont="1" applyFill="1" applyBorder="1" applyAlignment="1">
      <alignment horizontal="center" vertical="top" wrapText="1"/>
    </xf>
    <xf numFmtId="0" fontId="20" fillId="3" borderId="5" xfId="0" applyFont="1" applyFill="1" applyBorder="1" applyAlignment="1">
      <alignment horizontal="center" vertical="top" wrapText="1"/>
    </xf>
    <xf numFmtId="0" fontId="20" fillId="3" borderId="3" xfId="0" applyFont="1" applyFill="1" applyBorder="1" applyAlignment="1">
      <alignment horizontal="center" vertical="top" wrapText="1"/>
    </xf>
    <xf numFmtId="0" fontId="23" fillId="5" borderId="2" xfId="0" applyFont="1" applyFill="1" applyBorder="1"/>
    <xf numFmtId="0" fontId="23" fillId="0" borderId="2" xfId="0" applyFont="1" applyBorder="1" applyAlignment="1">
      <alignment horizontal="left"/>
    </xf>
    <xf numFmtId="0" fontId="13" fillId="4" borderId="2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 vertical="top" wrapText="1"/>
    </xf>
    <xf numFmtId="0" fontId="19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top" wrapText="1"/>
    </xf>
    <xf numFmtId="0" fontId="3" fillId="5" borderId="2" xfId="0" applyNumberFormat="1" applyFont="1" applyFill="1" applyBorder="1" applyAlignment="1">
      <alignment horizontal="center" vertical="top" wrapText="1"/>
    </xf>
    <xf numFmtId="16" fontId="20" fillId="3" borderId="4" xfId="0" applyNumberFormat="1" applyFont="1" applyFill="1" applyBorder="1" applyAlignment="1">
      <alignment horizontal="center" vertical="top" wrapText="1"/>
    </xf>
    <xf numFmtId="16" fontId="20" fillId="3" borderId="5" xfId="0" applyNumberFormat="1" applyFont="1" applyFill="1" applyBorder="1" applyAlignment="1">
      <alignment horizontal="center" vertical="top" wrapText="1"/>
    </xf>
    <xf numFmtId="16" fontId="20" fillId="3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</cellXfs>
  <cellStyles count="3">
    <cellStyle name="Данные (только для чтения)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227"/>
  <sheetViews>
    <sheetView tabSelected="1" view="pageBreakPreview" topLeftCell="E143" zoomScale="50" zoomScaleSheetLayoutView="50" workbookViewId="0">
      <selection activeCell="I225" sqref="I225"/>
    </sheetView>
  </sheetViews>
  <sheetFormatPr defaultRowHeight="18.75" x14ac:dyDescent="0.3"/>
  <cols>
    <col min="1" max="1" width="13.7109375" style="9" customWidth="1"/>
    <col min="2" max="2" width="77.28515625" style="9" customWidth="1"/>
    <col min="3" max="3" width="31.28515625" style="12" customWidth="1"/>
    <col min="4" max="4" width="26.85546875" style="12" customWidth="1"/>
    <col min="5" max="5" width="37.28515625" style="12" customWidth="1"/>
    <col min="6" max="6" width="68" style="9" customWidth="1"/>
    <col min="7" max="7" width="34" style="9" customWidth="1"/>
    <col min="8" max="8" width="33" style="9" customWidth="1"/>
    <col min="9" max="9" width="33.140625" style="9" customWidth="1"/>
    <col min="10" max="10" width="31.85546875" style="9" customWidth="1"/>
    <col min="11" max="11" width="32.85546875" style="9" customWidth="1"/>
    <col min="12" max="12" width="33.7109375" style="9" customWidth="1"/>
    <col min="13" max="13" width="31.42578125" style="9" customWidth="1"/>
    <col min="14" max="14" width="33" style="9" customWidth="1"/>
    <col min="15" max="15" width="34.42578125" style="17" customWidth="1"/>
    <col min="16" max="16" width="36" style="9" customWidth="1"/>
    <col min="17" max="17" width="26.5703125" style="9" customWidth="1"/>
    <col min="18" max="18" width="24.140625" style="9" hidden="1" customWidth="1"/>
    <col min="19" max="19" width="45.5703125" style="9" hidden="1" customWidth="1"/>
    <col min="20" max="20" width="27" style="9" customWidth="1"/>
    <col min="21" max="23" width="24.140625" style="9" customWidth="1"/>
    <col min="24" max="24" width="22" style="9" customWidth="1"/>
    <col min="25" max="29" width="26.28515625" style="9" customWidth="1"/>
    <col min="30" max="16384" width="9.140625" style="2"/>
  </cols>
  <sheetData>
    <row r="1" spans="1:29" ht="82.15" customHeight="1" x14ac:dyDescent="0.45">
      <c r="A1" s="3"/>
      <c r="B1" s="27"/>
      <c r="C1" s="27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28"/>
      <c r="O1" s="28"/>
      <c r="P1" s="114" t="s">
        <v>77</v>
      </c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8"/>
    </row>
    <row r="2" spans="1:29" ht="82.15" customHeight="1" x14ac:dyDescent="0.45">
      <c r="A2" s="3"/>
      <c r="B2" s="27"/>
      <c r="C2" s="27"/>
      <c r="D2" s="29"/>
      <c r="E2" s="29"/>
      <c r="F2" s="29"/>
      <c r="G2" s="29"/>
      <c r="H2" s="29"/>
      <c r="I2" s="29"/>
      <c r="J2" s="29"/>
      <c r="K2" s="29"/>
      <c r="L2" s="29"/>
      <c r="M2" s="29"/>
      <c r="N2" s="28"/>
      <c r="O2" s="28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8"/>
    </row>
    <row r="3" spans="1:29" ht="46.9" customHeight="1" x14ac:dyDescent="0.3">
      <c r="A3" s="4"/>
      <c r="B3" s="4"/>
      <c r="C3" s="4"/>
      <c r="D3" s="152" t="s">
        <v>24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75" customHeight="1" x14ac:dyDescent="0.3">
      <c r="A4" s="4"/>
      <c r="B4" s="4"/>
      <c r="C4" s="151" t="s">
        <v>43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24" customHeight="1" x14ac:dyDescent="0.3">
      <c r="A5" s="4"/>
      <c r="B5" s="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5"/>
      <c r="N5" s="5"/>
      <c r="O5" s="13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41.25" customHeight="1" x14ac:dyDescent="0.3">
      <c r="A6" s="4"/>
      <c r="B6" s="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6"/>
      <c r="N6" s="6"/>
      <c r="O6" s="1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0.25" customHeight="1" x14ac:dyDescent="0.35">
      <c r="A7" s="7"/>
      <c r="B7" s="7"/>
      <c r="C7" s="7"/>
      <c r="D7" s="153"/>
      <c r="E7" s="153"/>
      <c r="F7" s="153"/>
      <c r="G7" s="153"/>
      <c r="H7" s="7"/>
      <c r="I7" s="7"/>
      <c r="J7" s="7"/>
      <c r="K7" s="7"/>
      <c r="L7" s="7"/>
      <c r="M7" s="7"/>
      <c r="N7" s="7"/>
      <c r="O7" s="15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ht="39" customHeight="1" x14ac:dyDescent="0.3">
      <c r="A8" s="133" t="s">
        <v>0</v>
      </c>
      <c r="B8" s="134" t="s">
        <v>6</v>
      </c>
      <c r="C8" s="97" t="s">
        <v>25</v>
      </c>
      <c r="D8" s="97"/>
      <c r="E8" s="97" t="s">
        <v>28</v>
      </c>
      <c r="F8" s="163" t="s">
        <v>31</v>
      </c>
      <c r="G8" s="164"/>
      <c r="H8" s="164"/>
      <c r="I8" s="164"/>
      <c r="J8" s="164"/>
      <c r="K8" s="164"/>
      <c r="L8" s="164"/>
      <c r="M8" s="164"/>
      <c r="N8" s="164"/>
      <c r="O8" s="165"/>
      <c r="P8" s="133" t="s">
        <v>7</v>
      </c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7"/>
    </row>
    <row r="9" spans="1:29" s="1" customFormat="1" ht="37.5" customHeight="1" x14ac:dyDescent="0.25">
      <c r="A9" s="133"/>
      <c r="B9" s="134"/>
      <c r="C9" s="97"/>
      <c r="D9" s="97"/>
      <c r="E9" s="97"/>
      <c r="F9" s="160" t="s">
        <v>3</v>
      </c>
      <c r="G9" s="155" t="s">
        <v>30</v>
      </c>
      <c r="H9" s="156"/>
      <c r="I9" s="156"/>
      <c r="J9" s="156"/>
      <c r="K9" s="156"/>
      <c r="L9" s="156"/>
      <c r="M9" s="156"/>
      <c r="N9" s="156"/>
      <c r="O9" s="157"/>
      <c r="P9" s="97" t="s">
        <v>1</v>
      </c>
      <c r="Q9" s="97" t="s">
        <v>2</v>
      </c>
      <c r="R9" s="43"/>
      <c r="S9" s="43"/>
      <c r="T9" s="97" t="s">
        <v>11</v>
      </c>
      <c r="U9" s="97"/>
      <c r="V9" s="97"/>
      <c r="W9" s="97"/>
      <c r="X9" s="97"/>
      <c r="Y9" s="97"/>
      <c r="Z9" s="97"/>
      <c r="AA9" s="97"/>
      <c r="AB9" s="97"/>
      <c r="AC9" s="22"/>
    </row>
    <row r="10" spans="1:29" s="1" customFormat="1" ht="37.5" customHeight="1" x14ac:dyDescent="0.25">
      <c r="A10" s="133"/>
      <c r="B10" s="134"/>
      <c r="C10" s="97"/>
      <c r="D10" s="97"/>
      <c r="E10" s="97"/>
      <c r="F10" s="161"/>
      <c r="G10" s="158" t="s">
        <v>13</v>
      </c>
      <c r="H10" s="155" t="s">
        <v>29</v>
      </c>
      <c r="I10" s="156"/>
      <c r="J10" s="156"/>
      <c r="K10" s="156"/>
      <c r="L10" s="156"/>
      <c r="M10" s="156"/>
      <c r="N10" s="156"/>
      <c r="O10" s="157"/>
      <c r="P10" s="97"/>
      <c r="Q10" s="97"/>
      <c r="R10" s="43"/>
      <c r="S10" s="43"/>
      <c r="T10" s="99" t="s">
        <v>13</v>
      </c>
      <c r="U10" s="97" t="s">
        <v>29</v>
      </c>
      <c r="V10" s="97"/>
      <c r="W10" s="97"/>
      <c r="X10" s="97"/>
      <c r="Y10" s="97"/>
      <c r="Z10" s="97"/>
      <c r="AA10" s="97"/>
      <c r="AB10" s="97"/>
      <c r="AC10" s="22"/>
    </row>
    <row r="11" spans="1:29" s="1" customFormat="1" ht="233.45" customHeight="1" x14ac:dyDescent="0.25">
      <c r="A11" s="133"/>
      <c r="B11" s="134"/>
      <c r="C11" s="44" t="s">
        <v>26</v>
      </c>
      <c r="D11" s="44" t="s">
        <v>27</v>
      </c>
      <c r="E11" s="97"/>
      <c r="F11" s="162"/>
      <c r="G11" s="159"/>
      <c r="H11" s="44">
        <v>2020</v>
      </c>
      <c r="I11" s="44">
        <v>2021</v>
      </c>
      <c r="J11" s="44">
        <v>2022</v>
      </c>
      <c r="K11" s="44">
        <v>2023</v>
      </c>
      <c r="L11" s="44">
        <v>2024</v>
      </c>
      <c r="M11" s="44">
        <v>2025</v>
      </c>
      <c r="N11" s="44">
        <v>2026</v>
      </c>
      <c r="O11" s="45"/>
      <c r="P11" s="97"/>
      <c r="Q11" s="97"/>
      <c r="R11" s="43"/>
      <c r="S11" s="43"/>
      <c r="T11" s="99"/>
      <c r="U11" s="44">
        <v>2020</v>
      </c>
      <c r="V11" s="44">
        <v>2021</v>
      </c>
      <c r="W11" s="44">
        <v>2022</v>
      </c>
      <c r="X11" s="44">
        <v>2023</v>
      </c>
      <c r="Y11" s="44">
        <v>2024</v>
      </c>
      <c r="Z11" s="44">
        <v>2025</v>
      </c>
      <c r="AA11" s="44">
        <v>2026</v>
      </c>
      <c r="AB11" s="44"/>
      <c r="AC11" s="22"/>
    </row>
    <row r="12" spans="1:29" s="1" customFormat="1" ht="32.25" customHeight="1" x14ac:dyDescent="0.25">
      <c r="A12" s="44">
        <v>1</v>
      </c>
      <c r="B12" s="44">
        <v>2</v>
      </c>
      <c r="C12" s="44">
        <v>3</v>
      </c>
      <c r="D12" s="44">
        <v>4</v>
      </c>
      <c r="E12" s="44">
        <v>5</v>
      </c>
      <c r="F12" s="44">
        <v>6</v>
      </c>
      <c r="G12" s="44">
        <v>7</v>
      </c>
      <c r="H12" s="44">
        <v>8</v>
      </c>
      <c r="I12" s="44">
        <v>9</v>
      </c>
      <c r="J12" s="44">
        <v>10</v>
      </c>
      <c r="K12" s="44">
        <v>11</v>
      </c>
      <c r="L12" s="44">
        <v>12</v>
      </c>
      <c r="M12" s="44">
        <v>13</v>
      </c>
      <c r="N12" s="44">
        <v>14</v>
      </c>
      <c r="O12" s="45"/>
      <c r="P12" s="44">
        <v>16</v>
      </c>
      <c r="Q12" s="44">
        <v>17</v>
      </c>
      <c r="R12" s="44">
        <v>18</v>
      </c>
      <c r="S12" s="44">
        <v>19</v>
      </c>
      <c r="T12" s="44">
        <v>18</v>
      </c>
      <c r="U12" s="44">
        <v>19</v>
      </c>
      <c r="V12" s="44">
        <v>20</v>
      </c>
      <c r="W12" s="44">
        <v>21</v>
      </c>
      <c r="X12" s="44">
        <v>22</v>
      </c>
      <c r="Y12" s="44">
        <v>23</v>
      </c>
      <c r="Z12" s="44">
        <v>24</v>
      </c>
      <c r="AA12" s="44">
        <v>25</v>
      </c>
      <c r="AB12" s="44"/>
      <c r="AC12" s="22"/>
    </row>
    <row r="13" spans="1:29" s="1" customFormat="1" ht="84.6" customHeight="1" x14ac:dyDescent="0.25">
      <c r="A13" s="92" t="s">
        <v>32</v>
      </c>
      <c r="B13" s="92"/>
      <c r="C13" s="31">
        <v>2020</v>
      </c>
      <c r="D13" s="31">
        <v>2026</v>
      </c>
      <c r="E13" s="31" t="s">
        <v>5</v>
      </c>
      <c r="F13" s="31" t="s">
        <v>5</v>
      </c>
      <c r="G13" s="31" t="s">
        <v>5</v>
      </c>
      <c r="H13" s="31" t="s">
        <v>5</v>
      </c>
      <c r="I13" s="31" t="s">
        <v>5</v>
      </c>
      <c r="J13" s="31" t="s">
        <v>5</v>
      </c>
      <c r="K13" s="31" t="s">
        <v>5</v>
      </c>
      <c r="L13" s="64" t="s">
        <v>5</v>
      </c>
      <c r="M13" s="31" t="s">
        <v>5</v>
      </c>
      <c r="N13" s="31" t="s">
        <v>5</v>
      </c>
      <c r="O13" s="31"/>
      <c r="P13" s="33" t="s">
        <v>5</v>
      </c>
      <c r="Q13" s="33" t="s">
        <v>5</v>
      </c>
      <c r="R13" s="33"/>
      <c r="S13" s="33"/>
      <c r="T13" s="33" t="s">
        <v>5</v>
      </c>
      <c r="U13" s="33" t="s">
        <v>5</v>
      </c>
      <c r="V13" s="33" t="s">
        <v>5</v>
      </c>
      <c r="W13" s="33" t="s">
        <v>5</v>
      </c>
      <c r="X13" s="33" t="s">
        <v>5</v>
      </c>
      <c r="Y13" s="33" t="s">
        <v>5</v>
      </c>
      <c r="Z13" s="33" t="s">
        <v>5</v>
      </c>
      <c r="AA13" s="33" t="s">
        <v>5</v>
      </c>
      <c r="AB13" s="33"/>
      <c r="AC13" s="10"/>
    </row>
    <row r="14" spans="1:29" s="1" customFormat="1" ht="143.44999999999999" customHeight="1" x14ac:dyDescent="0.25">
      <c r="A14" s="92" t="s">
        <v>33</v>
      </c>
      <c r="B14" s="92"/>
      <c r="C14" s="31">
        <v>2020</v>
      </c>
      <c r="D14" s="31">
        <v>2026</v>
      </c>
      <c r="E14" s="31" t="s">
        <v>5</v>
      </c>
      <c r="F14" s="31" t="s">
        <v>5</v>
      </c>
      <c r="G14" s="31" t="s">
        <v>5</v>
      </c>
      <c r="H14" s="31" t="s">
        <v>5</v>
      </c>
      <c r="I14" s="31" t="s">
        <v>5</v>
      </c>
      <c r="J14" s="31" t="s">
        <v>5</v>
      </c>
      <c r="K14" s="31" t="s">
        <v>5</v>
      </c>
      <c r="L14" s="64" t="s">
        <v>5</v>
      </c>
      <c r="M14" s="31" t="s">
        <v>5</v>
      </c>
      <c r="N14" s="31" t="s">
        <v>5</v>
      </c>
      <c r="O14" s="31"/>
      <c r="P14" s="33" t="s">
        <v>5</v>
      </c>
      <c r="Q14" s="33" t="s">
        <v>5</v>
      </c>
      <c r="R14" s="33"/>
      <c r="S14" s="33"/>
      <c r="T14" s="33" t="s">
        <v>5</v>
      </c>
      <c r="U14" s="33" t="s">
        <v>5</v>
      </c>
      <c r="V14" s="33" t="s">
        <v>5</v>
      </c>
      <c r="W14" s="33" t="s">
        <v>5</v>
      </c>
      <c r="X14" s="33" t="s">
        <v>5</v>
      </c>
      <c r="Y14" s="33" t="s">
        <v>5</v>
      </c>
      <c r="Z14" s="33" t="s">
        <v>5</v>
      </c>
      <c r="AA14" s="33" t="s">
        <v>5</v>
      </c>
      <c r="AB14" s="33"/>
      <c r="AC14" s="6"/>
    </row>
    <row r="15" spans="1:29" s="1" customFormat="1" ht="143.44999999999999" customHeight="1" x14ac:dyDescent="0.25">
      <c r="A15" s="92" t="s">
        <v>34</v>
      </c>
      <c r="B15" s="92"/>
      <c r="C15" s="31">
        <v>2020</v>
      </c>
      <c r="D15" s="31">
        <v>2026</v>
      </c>
      <c r="E15" s="31" t="s">
        <v>5</v>
      </c>
      <c r="F15" s="31" t="s">
        <v>5</v>
      </c>
      <c r="G15" s="31" t="s">
        <v>5</v>
      </c>
      <c r="H15" s="31" t="s">
        <v>5</v>
      </c>
      <c r="I15" s="31" t="s">
        <v>5</v>
      </c>
      <c r="J15" s="31" t="s">
        <v>5</v>
      </c>
      <c r="K15" s="31" t="s">
        <v>5</v>
      </c>
      <c r="L15" s="64" t="s">
        <v>5</v>
      </c>
      <c r="M15" s="31" t="s">
        <v>5</v>
      </c>
      <c r="N15" s="31" t="s">
        <v>5</v>
      </c>
      <c r="O15" s="31"/>
      <c r="P15" s="33" t="s">
        <v>5</v>
      </c>
      <c r="Q15" s="33" t="s">
        <v>5</v>
      </c>
      <c r="R15" s="33"/>
      <c r="S15" s="33"/>
      <c r="T15" s="33" t="s">
        <v>5</v>
      </c>
      <c r="U15" s="33" t="s">
        <v>5</v>
      </c>
      <c r="V15" s="33" t="s">
        <v>5</v>
      </c>
      <c r="W15" s="33" t="s">
        <v>5</v>
      </c>
      <c r="X15" s="33" t="s">
        <v>5</v>
      </c>
      <c r="Y15" s="33" t="s">
        <v>5</v>
      </c>
      <c r="Z15" s="33" t="s">
        <v>5</v>
      </c>
      <c r="AA15" s="33" t="s">
        <v>5</v>
      </c>
      <c r="AB15" s="33"/>
      <c r="AC15" s="6"/>
    </row>
    <row r="16" spans="1:29" s="1" customFormat="1" ht="70.5" customHeight="1" x14ac:dyDescent="0.25">
      <c r="A16" s="87">
        <v>1</v>
      </c>
      <c r="B16" s="92" t="s">
        <v>14</v>
      </c>
      <c r="C16" s="87">
        <v>2020</v>
      </c>
      <c r="D16" s="87">
        <v>2026</v>
      </c>
      <c r="E16" s="87" t="s">
        <v>37</v>
      </c>
      <c r="F16" s="46" t="s">
        <v>4</v>
      </c>
      <c r="G16" s="35">
        <f>SUM(G21)</f>
        <v>42454549.439999998</v>
      </c>
      <c r="H16" s="35">
        <f t="shared" ref="H16:N16" si="0">SUM(H21)</f>
        <v>5865353.3000000007</v>
      </c>
      <c r="I16" s="35">
        <f t="shared" si="0"/>
        <v>24277543.289999999</v>
      </c>
      <c r="J16" s="35">
        <f t="shared" si="0"/>
        <v>11447722.050000001</v>
      </c>
      <c r="K16" s="35">
        <f t="shared" si="0"/>
        <v>806965.4</v>
      </c>
      <c r="L16" s="35">
        <f t="shared" si="0"/>
        <v>56965.4</v>
      </c>
      <c r="M16" s="35">
        <f t="shared" si="0"/>
        <v>0</v>
      </c>
      <c r="N16" s="35">
        <f t="shared" si="0"/>
        <v>0</v>
      </c>
      <c r="O16" s="35">
        <v>0</v>
      </c>
      <c r="P16" s="98" t="s">
        <v>5</v>
      </c>
      <c r="Q16" s="98" t="s">
        <v>5</v>
      </c>
      <c r="R16" s="33"/>
      <c r="S16" s="33"/>
      <c r="T16" s="98" t="s">
        <v>5</v>
      </c>
      <c r="U16" s="98" t="s">
        <v>5</v>
      </c>
      <c r="V16" s="98" t="s">
        <v>5</v>
      </c>
      <c r="W16" s="98" t="s">
        <v>5</v>
      </c>
      <c r="X16" s="98" t="s">
        <v>5</v>
      </c>
      <c r="Y16" s="98" t="s">
        <v>5</v>
      </c>
      <c r="Z16" s="98" t="s">
        <v>5</v>
      </c>
      <c r="AA16" s="98" t="s">
        <v>5</v>
      </c>
      <c r="AB16" s="98"/>
      <c r="AC16" s="6"/>
    </row>
    <row r="17" spans="1:34" s="1" customFormat="1" ht="82.5" customHeight="1" x14ac:dyDescent="0.25">
      <c r="A17" s="87"/>
      <c r="B17" s="92"/>
      <c r="C17" s="87"/>
      <c r="D17" s="87"/>
      <c r="E17" s="87"/>
      <c r="F17" s="46" t="s">
        <v>8</v>
      </c>
      <c r="G17" s="35">
        <f>SUM(G22)</f>
        <v>30164132.009999998</v>
      </c>
      <c r="H17" s="35">
        <f t="shared" ref="H17:N17" si="1">SUM(H22)</f>
        <v>2234410.6</v>
      </c>
      <c r="I17" s="35">
        <f t="shared" si="1"/>
        <v>16433652.76</v>
      </c>
      <c r="J17" s="35">
        <f t="shared" si="1"/>
        <v>10746068.65</v>
      </c>
      <c r="K17" s="35">
        <f t="shared" si="1"/>
        <v>750000</v>
      </c>
      <c r="L17" s="35">
        <f t="shared" si="1"/>
        <v>0</v>
      </c>
      <c r="M17" s="35">
        <f t="shared" si="1"/>
        <v>0</v>
      </c>
      <c r="N17" s="35">
        <f t="shared" si="1"/>
        <v>0</v>
      </c>
      <c r="O17" s="35">
        <v>0</v>
      </c>
      <c r="P17" s="98"/>
      <c r="Q17" s="98"/>
      <c r="R17" s="33"/>
      <c r="S17" s="33"/>
      <c r="T17" s="98"/>
      <c r="U17" s="98"/>
      <c r="V17" s="98"/>
      <c r="W17" s="98"/>
      <c r="X17" s="98"/>
      <c r="Y17" s="98"/>
      <c r="Z17" s="98"/>
      <c r="AA17" s="98"/>
      <c r="AB17" s="98"/>
      <c r="AC17" s="6"/>
    </row>
    <row r="18" spans="1:34" s="1" customFormat="1" ht="57.75" customHeight="1" x14ac:dyDescent="0.25">
      <c r="A18" s="87"/>
      <c r="B18" s="92"/>
      <c r="C18" s="87"/>
      <c r="D18" s="87"/>
      <c r="E18" s="87"/>
      <c r="F18" s="46" t="s">
        <v>9</v>
      </c>
      <c r="G18" s="35">
        <f>SUM(G23)</f>
        <v>6146895.5300000003</v>
      </c>
      <c r="H18" s="35">
        <f t="shared" ref="H18:O18" si="2">SUM(H23)</f>
        <v>0</v>
      </c>
      <c r="I18" s="35">
        <f t="shared" si="2"/>
        <v>6086895.5300000003</v>
      </c>
      <c r="J18" s="35">
        <f t="shared" si="2"/>
        <v>60000</v>
      </c>
      <c r="K18" s="35">
        <f t="shared" si="2"/>
        <v>0</v>
      </c>
      <c r="L18" s="35">
        <f t="shared" si="2"/>
        <v>0</v>
      </c>
      <c r="M18" s="35">
        <f t="shared" si="2"/>
        <v>0</v>
      </c>
      <c r="N18" s="35">
        <f t="shared" si="2"/>
        <v>0</v>
      </c>
      <c r="O18" s="35">
        <f t="shared" si="2"/>
        <v>0</v>
      </c>
      <c r="P18" s="98"/>
      <c r="Q18" s="98"/>
      <c r="R18" s="33"/>
      <c r="S18" s="33"/>
      <c r="T18" s="98"/>
      <c r="U18" s="98"/>
      <c r="V18" s="98"/>
      <c r="W18" s="98"/>
      <c r="X18" s="98"/>
      <c r="Y18" s="98"/>
      <c r="Z18" s="98"/>
      <c r="AA18" s="98"/>
      <c r="AB18" s="98"/>
      <c r="AC18" s="6"/>
    </row>
    <row r="19" spans="1:34" s="1" customFormat="1" ht="78" customHeight="1" x14ac:dyDescent="0.25">
      <c r="A19" s="87"/>
      <c r="B19" s="92"/>
      <c r="C19" s="87"/>
      <c r="D19" s="87"/>
      <c r="E19" s="87"/>
      <c r="F19" s="46" t="s">
        <v>10</v>
      </c>
      <c r="G19" s="35">
        <f>SUM(G24)</f>
        <v>6143521.9000000013</v>
      </c>
      <c r="H19" s="35">
        <f t="shared" ref="H19:O19" si="3">SUM(H24)</f>
        <v>3630942.7</v>
      </c>
      <c r="I19" s="35">
        <f t="shared" si="3"/>
        <v>1756995</v>
      </c>
      <c r="J19" s="35">
        <f t="shared" si="3"/>
        <v>641653.4</v>
      </c>
      <c r="K19" s="35">
        <f t="shared" si="3"/>
        <v>56965.4</v>
      </c>
      <c r="L19" s="35">
        <f t="shared" si="3"/>
        <v>56965.4</v>
      </c>
      <c r="M19" s="35">
        <f t="shared" si="3"/>
        <v>0</v>
      </c>
      <c r="N19" s="35">
        <f t="shared" si="3"/>
        <v>0</v>
      </c>
      <c r="O19" s="35">
        <f t="shared" si="3"/>
        <v>0</v>
      </c>
      <c r="P19" s="98"/>
      <c r="Q19" s="98"/>
      <c r="R19" s="33"/>
      <c r="S19" s="33"/>
      <c r="T19" s="98"/>
      <c r="U19" s="98"/>
      <c r="V19" s="98"/>
      <c r="W19" s="98"/>
      <c r="X19" s="98"/>
      <c r="Y19" s="98"/>
      <c r="Z19" s="98"/>
      <c r="AA19" s="98"/>
      <c r="AB19" s="98"/>
      <c r="AC19" s="6"/>
    </row>
    <row r="20" spans="1:34" s="1" customFormat="1" ht="68.25" customHeight="1" x14ac:dyDescent="0.25">
      <c r="A20" s="87"/>
      <c r="B20" s="92"/>
      <c r="C20" s="87"/>
      <c r="D20" s="87"/>
      <c r="E20" s="87"/>
      <c r="F20" s="46" t="s">
        <v>22</v>
      </c>
      <c r="G20" s="35">
        <f>SUM(G25)</f>
        <v>0</v>
      </c>
      <c r="H20" s="35">
        <f t="shared" ref="H20:O20" si="4">SUM(H25)</f>
        <v>0</v>
      </c>
      <c r="I20" s="35">
        <f t="shared" si="4"/>
        <v>0</v>
      </c>
      <c r="J20" s="35">
        <f t="shared" si="4"/>
        <v>0</v>
      </c>
      <c r="K20" s="35">
        <f t="shared" si="4"/>
        <v>0</v>
      </c>
      <c r="L20" s="35">
        <f t="shared" si="4"/>
        <v>0</v>
      </c>
      <c r="M20" s="35">
        <f t="shared" si="4"/>
        <v>0</v>
      </c>
      <c r="N20" s="35">
        <f t="shared" si="4"/>
        <v>0</v>
      </c>
      <c r="O20" s="35">
        <f t="shared" si="4"/>
        <v>0</v>
      </c>
      <c r="P20" s="98"/>
      <c r="Q20" s="98"/>
      <c r="R20" s="33"/>
      <c r="S20" s="33"/>
      <c r="T20" s="98"/>
      <c r="U20" s="98"/>
      <c r="V20" s="98"/>
      <c r="W20" s="98"/>
      <c r="X20" s="98"/>
      <c r="Y20" s="98"/>
      <c r="Z20" s="98"/>
      <c r="AA20" s="98"/>
      <c r="AB20" s="98"/>
      <c r="AC20" s="6"/>
    </row>
    <row r="21" spans="1:34" s="1" customFormat="1" ht="66" customHeight="1" x14ac:dyDescent="0.25">
      <c r="A21" s="90" t="s">
        <v>36</v>
      </c>
      <c r="B21" s="92" t="s">
        <v>15</v>
      </c>
      <c r="C21" s="87">
        <v>2020</v>
      </c>
      <c r="D21" s="166">
        <v>2026</v>
      </c>
      <c r="E21" s="87" t="s">
        <v>37</v>
      </c>
      <c r="F21" s="46" t="s">
        <v>4</v>
      </c>
      <c r="G21" s="35">
        <f>SUM(H21:O21)</f>
        <v>42454549.439999998</v>
      </c>
      <c r="H21" s="35">
        <f>SUM(H22:H25)</f>
        <v>5865353.3000000007</v>
      </c>
      <c r="I21" s="35">
        <f>SUM(I22:I25)</f>
        <v>24277543.289999999</v>
      </c>
      <c r="J21" s="70">
        <f t="shared" ref="J21:O21" si="5">SUM(J22:J25)</f>
        <v>11447722.050000001</v>
      </c>
      <c r="K21" s="70">
        <f t="shared" si="5"/>
        <v>806965.4</v>
      </c>
      <c r="L21" s="70">
        <f t="shared" si="5"/>
        <v>56965.4</v>
      </c>
      <c r="M21" s="70">
        <f t="shared" si="5"/>
        <v>0</v>
      </c>
      <c r="N21" s="70">
        <f t="shared" si="5"/>
        <v>0</v>
      </c>
      <c r="O21" s="70">
        <f t="shared" si="5"/>
        <v>0</v>
      </c>
      <c r="P21" s="98" t="s">
        <v>5</v>
      </c>
      <c r="Q21" s="98" t="s">
        <v>5</v>
      </c>
      <c r="R21" s="98" t="s">
        <v>5</v>
      </c>
      <c r="S21" s="98" t="s">
        <v>5</v>
      </c>
      <c r="T21" s="98" t="s">
        <v>5</v>
      </c>
      <c r="U21" s="98" t="s">
        <v>5</v>
      </c>
      <c r="V21" s="98" t="s">
        <v>5</v>
      </c>
      <c r="W21" s="98" t="s">
        <v>5</v>
      </c>
      <c r="X21" s="140" t="s">
        <v>5</v>
      </c>
      <c r="Y21" s="140" t="s">
        <v>5</v>
      </c>
      <c r="Z21" s="140" t="s">
        <v>5</v>
      </c>
      <c r="AA21" s="140" t="s">
        <v>5</v>
      </c>
      <c r="AB21" s="140"/>
      <c r="AC21" s="23"/>
    </row>
    <row r="22" spans="1:34" s="1" customFormat="1" ht="81" customHeight="1" x14ac:dyDescent="0.25">
      <c r="A22" s="90"/>
      <c r="B22" s="92"/>
      <c r="C22" s="87"/>
      <c r="D22" s="166"/>
      <c r="E22" s="87"/>
      <c r="F22" s="46" t="s">
        <v>8</v>
      </c>
      <c r="G22" s="35">
        <f>SUM(H22:O22)</f>
        <v>30164132.009999998</v>
      </c>
      <c r="H22" s="48">
        <f>SUM(H28+H33+H63+H38)</f>
        <v>2234410.6</v>
      </c>
      <c r="I22" s="48">
        <f>SUM(I28+I33+I63+I38+I43+I48)+I53</f>
        <v>16433652.76</v>
      </c>
      <c r="J22" s="48">
        <f>SUM(J28+J33+J63+J38+J43)+J58</f>
        <v>10746068.65</v>
      </c>
      <c r="K22" s="48">
        <f>SUM(K28+K33+K63+K38+K43)</f>
        <v>750000</v>
      </c>
      <c r="L22" s="48">
        <f>SUM(L28+L33+L63+L38+L43)</f>
        <v>0</v>
      </c>
      <c r="M22" s="48">
        <f>SUM(M28+M33+M63+M38+M43)</f>
        <v>0</v>
      </c>
      <c r="N22" s="48">
        <f>SUM(N28+N33+N63+N38+N43)</f>
        <v>0</v>
      </c>
      <c r="O22" s="48">
        <f>SUM(O28+O33+O63+O38+O43)</f>
        <v>0</v>
      </c>
      <c r="P22" s="98"/>
      <c r="Q22" s="98"/>
      <c r="R22" s="98"/>
      <c r="S22" s="98"/>
      <c r="T22" s="98"/>
      <c r="U22" s="98"/>
      <c r="V22" s="98"/>
      <c r="W22" s="98"/>
      <c r="X22" s="140"/>
      <c r="Y22" s="140"/>
      <c r="Z22" s="140"/>
      <c r="AA22" s="140"/>
      <c r="AB22" s="140"/>
      <c r="AC22" s="23"/>
    </row>
    <row r="23" spans="1:34" s="1" customFormat="1" ht="56.25" customHeight="1" x14ac:dyDescent="0.25">
      <c r="A23" s="90"/>
      <c r="B23" s="92"/>
      <c r="C23" s="87"/>
      <c r="D23" s="166"/>
      <c r="E23" s="87"/>
      <c r="F23" s="46" t="s">
        <v>9</v>
      </c>
      <c r="G23" s="35">
        <f>SUM(H23:O23)</f>
        <v>6146895.5300000003</v>
      </c>
      <c r="H23" s="48">
        <f>SUM(H29+H34+H64)</f>
        <v>0</v>
      </c>
      <c r="I23" s="48">
        <f>SUM(I29+I34+I64+I39+I44+I49)</f>
        <v>6086895.5300000003</v>
      </c>
      <c r="J23" s="48">
        <f>SUM(J29+J34+J39+J44+J59+J64)</f>
        <v>60000</v>
      </c>
      <c r="K23" s="48">
        <f t="shared" ref="K23:O23" si="6">SUM(K29+K34+K64+K39+K44+K49)</f>
        <v>0</v>
      </c>
      <c r="L23" s="48">
        <f t="shared" si="6"/>
        <v>0</v>
      </c>
      <c r="M23" s="48">
        <f t="shared" si="6"/>
        <v>0</v>
      </c>
      <c r="N23" s="48">
        <f t="shared" si="6"/>
        <v>0</v>
      </c>
      <c r="O23" s="48">
        <f t="shared" si="6"/>
        <v>0</v>
      </c>
      <c r="P23" s="98"/>
      <c r="Q23" s="98"/>
      <c r="R23" s="98"/>
      <c r="S23" s="98"/>
      <c r="T23" s="98"/>
      <c r="U23" s="98"/>
      <c r="V23" s="98"/>
      <c r="W23" s="98"/>
      <c r="X23" s="140"/>
      <c r="Y23" s="140"/>
      <c r="Z23" s="140"/>
      <c r="AA23" s="140"/>
      <c r="AB23" s="140"/>
      <c r="AC23" s="23"/>
    </row>
    <row r="24" spans="1:34" s="1" customFormat="1" ht="80.25" customHeight="1" x14ac:dyDescent="0.25">
      <c r="A24" s="90"/>
      <c r="B24" s="92"/>
      <c r="C24" s="87"/>
      <c r="D24" s="166"/>
      <c r="E24" s="87"/>
      <c r="F24" s="46" t="s">
        <v>10</v>
      </c>
      <c r="G24" s="35">
        <f>SUM(H24:O24)</f>
        <v>6143521.9000000013</v>
      </c>
      <c r="H24" s="48">
        <f>SUM(H30+H35+H65+H40)</f>
        <v>3630942.7</v>
      </c>
      <c r="I24" s="48">
        <f>SUM(I30+I35+I65+I40+I45+I50)</f>
        <v>1756995</v>
      </c>
      <c r="J24" s="48">
        <f t="shared" ref="J24:O24" si="7">SUM(J30+J35+J65+J40+J45)</f>
        <v>641653.4</v>
      </c>
      <c r="K24" s="48">
        <f t="shared" si="7"/>
        <v>56965.4</v>
      </c>
      <c r="L24" s="48">
        <f t="shared" si="7"/>
        <v>56965.4</v>
      </c>
      <c r="M24" s="48">
        <f t="shared" si="7"/>
        <v>0</v>
      </c>
      <c r="N24" s="48">
        <f t="shared" si="7"/>
        <v>0</v>
      </c>
      <c r="O24" s="48">
        <f t="shared" si="7"/>
        <v>0</v>
      </c>
      <c r="P24" s="98"/>
      <c r="Q24" s="98"/>
      <c r="R24" s="98"/>
      <c r="S24" s="98"/>
      <c r="T24" s="98"/>
      <c r="U24" s="98"/>
      <c r="V24" s="98"/>
      <c r="W24" s="98"/>
      <c r="X24" s="140"/>
      <c r="Y24" s="140"/>
      <c r="Z24" s="140"/>
      <c r="AA24" s="140"/>
      <c r="AB24" s="140"/>
      <c r="AC24" s="23"/>
    </row>
    <row r="25" spans="1:34" s="1" customFormat="1" ht="67.900000000000006" customHeight="1" x14ac:dyDescent="0.25">
      <c r="A25" s="90"/>
      <c r="B25" s="92"/>
      <c r="C25" s="87"/>
      <c r="D25" s="166"/>
      <c r="E25" s="87"/>
      <c r="F25" s="46" t="s">
        <v>22</v>
      </c>
      <c r="G25" s="35">
        <f>SUM(H25:O25)</f>
        <v>0</v>
      </c>
      <c r="H25" s="48">
        <f t="shared" ref="H25:O25" si="8">SUM(H31+H36+H66)</f>
        <v>0</v>
      </c>
      <c r="I25" s="48">
        <f t="shared" si="8"/>
        <v>0</v>
      </c>
      <c r="J25" s="48">
        <f t="shared" si="8"/>
        <v>0</v>
      </c>
      <c r="K25" s="48">
        <f t="shared" si="8"/>
        <v>0</v>
      </c>
      <c r="L25" s="48">
        <f t="shared" si="8"/>
        <v>0</v>
      </c>
      <c r="M25" s="48">
        <f t="shared" si="8"/>
        <v>0</v>
      </c>
      <c r="N25" s="48">
        <f t="shared" si="8"/>
        <v>0</v>
      </c>
      <c r="O25" s="48">
        <f t="shared" si="8"/>
        <v>0</v>
      </c>
      <c r="P25" s="98"/>
      <c r="Q25" s="98"/>
      <c r="R25" s="98"/>
      <c r="S25" s="98"/>
      <c r="T25" s="98"/>
      <c r="U25" s="98"/>
      <c r="V25" s="98"/>
      <c r="W25" s="98"/>
      <c r="X25" s="140"/>
      <c r="Y25" s="140"/>
      <c r="Z25" s="140"/>
      <c r="AA25" s="140"/>
      <c r="AB25" s="140"/>
      <c r="AC25" s="23"/>
    </row>
    <row r="26" spans="1:34" s="1" customFormat="1" ht="1.9" customHeight="1" x14ac:dyDescent="0.25">
      <c r="A26" s="93" t="s">
        <v>59</v>
      </c>
      <c r="B26" s="94" t="s">
        <v>60</v>
      </c>
      <c r="C26" s="95">
        <v>2020</v>
      </c>
      <c r="D26" s="96">
        <v>2026</v>
      </c>
      <c r="E26" s="30"/>
      <c r="F26" s="46" t="s">
        <v>4</v>
      </c>
      <c r="G26" s="35"/>
      <c r="H26" s="19"/>
      <c r="I26" s="19"/>
      <c r="J26" s="19"/>
      <c r="K26" s="19"/>
      <c r="L26" s="56"/>
      <c r="M26" s="19"/>
      <c r="N26" s="19"/>
      <c r="O26" s="38"/>
      <c r="P26" s="141" t="s">
        <v>50</v>
      </c>
      <c r="Q26" s="129" t="s">
        <v>19</v>
      </c>
      <c r="R26" s="129"/>
      <c r="S26" s="129"/>
      <c r="T26" s="129">
        <v>45</v>
      </c>
      <c r="U26" s="129" t="s">
        <v>51</v>
      </c>
      <c r="V26" s="129" t="s">
        <v>52</v>
      </c>
      <c r="W26" s="129" t="s">
        <v>53</v>
      </c>
      <c r="X26" s="138" t="s">
        <v>54</v>
      </c>
      <c r="Y26" s="138" t="s">
        <v>55</v>
      </c>
      <c r="Z26" s="138" t="s">
        <v>56</v>
      </c>
      <c r="AA26" s="138" t="s">
        <v>57</v>
      </c>
      <c r="AB26" s="138"/>
      <c r="AC26" s="24"/>
    </row>
    <row r="27" spans="1:34" s="1" customFormat="1" ht="66" customHeight="1" x14ac:dyDescent="0.25">
      <c r="A27" s="93"/>
      <c r="B27" s="94"/>
      <c r="C27" s="95"/>
      <c r="D27" s="96"/>
      <c r="E27" s="96" t="s">
        <v>35</v>
      </c>
      <c r="F27" s="46" t="s">
        <v>4</v>
      </c>
      <c r="G27" s="35">
        <f t="shared" ref="G27:G66" si="9">SUM(H27:O27)</f>
        <v>18272022.259999998</v>
      </c>
      <c r="H27" s="35">
        <f>SUM(H28:H31)</f>
        <v>3823334.95</v>
      </c>
      <c r="I27" s="35">
        <f t="shared" ref="I27:O27" si="10">SUM(I28:I31)</f>
        <v>5003528.66</v>
      </c>
      <c r="J27" s="35">
        <f t="shared" si="10"/>
        <v>9445158.6500000004</v>
      </c>
      <c r="K27" s="35">
        <f t="shared" si="10"/>
        <v>0</v>
      </c>
      <c r="L27" s="35">
        <f t="shared" si="10"/>
        <v>0</v>
      </c>
      <c r="M27" s="35">
        <f t="shared" si="10"/>
        <v>0</v>
      </c>
      <c r="N27" s="35">
        <f t="shared" si="10"/>
        <v>0</v>
      </c>
      <c r="O27" s="35">
        <f t="shared" si="10"/>
        <v>0</v>
      </c>
      <c r="P27" s="141"/>
      <c r="Q27" s="129"/>
      <c r="R27" s="129"/>
      <c r="S27" s="129"/>
      <c r="T27" s="129"/>
      <c r="U27" s="129"/>
      <c r="V27" s="129"/>
      <c r="W27" s="129"/>
      <c r="X27" s="138"/>
      <c r="Y27" s="138"/>
      <c r="Z27" s="138"/>
      <c r="AA27" s="138"/>
      <c r="AB27" s="138"/>
      <c r="AC27" s="24"/>
    </row>
    <row r="28" spans="1:34" s="1" customFormat="1" ht="72.75" customHeight="1" x14ac:dyDescent="0.25">
      <c r="A28" s="93"/>
      <c r="B28" s="94"/>
      <c r="C28" s="95"/>
      <c r="D28" s="96"/>
      <c r="E28" s="96"/>
      <c r="F28" s="46" t="s">
        <v>8</v>
      </c>
      <c r="G28" s="35">
        <f t="shared" si="9"/>
        <v>15135271.91</v>
      </c>
      <c r="H28" s="19">
        <v>1211984.6000000001</v>
      </c>
      <c r="I28" s="19">
        <v>4478128.66</v>
      </c>
      <c r="J28" s="19">
        <v>9445158.6500000004</v>
      </c>
      <c r="K28" s="19">
        <v>0</v>
      </c>
      <c r="L28" s="56"/>
      <c r="M28" s="19"/>
      <c r="N28" s="19"/>
      <c r="O28" s="38"/>
      <c r="P28" s="141"/>
      <c r="Q28" s="129"/>
      <c r="R28" s="129"/>
      <c r="S28" s="129"/>
      <c r="T28" s="129"/>
      <c r="U28" s="129"/>
      <c r="V28" s="129"/>
      <c r="W28" s="129"/>
      <c r="X28" s="138"/>
      <c r="Y28" s="138"/>
      <c r="Z28" s="138"/>
      <c r="AA28" s="138"/>
      <c r="AB28" s="138"/>
      <c r="AC28" s="24"/>
    </row>
    <row r="29" spans="1:34" s="1" customFormat="1" ht="66.599999999999994" customHeight="1" x14ac:dyDescent="0.25">
      <c r="A29" s="93"/>
      <c r="B29" s="94"/>
      <c r="C29" s="95"/>
      <c r="D29" s="96"/>
      <c r="E29" s="96"/>
      <c r="F29" s="46" t="s">
        <v>9</v>
      </c>
      <c r="G29" s="35">
        <f t="shared" si="9"/>
        <v>0</v>
      </c>
      <c r="H29" s="19"/>
      <c r="I29" s="19"/>
      <c r="J29" s="19"/>
      <c r="K29" s="19"/>
      <c r="L29" s="56"/>
      <c r="M29" s="19"/>
      <c r="N29" s="19"/>
      <c r="O29" s="38"/>
      <c r="P29" s="141"/>
      <c r="Q29" s="129"/>
      <c r="R29" s="129"/>
      <c r="S29" s="129"/>
      <c r="T29" s="129"/>
      <c r="U29" s="129"/>
      <c r="V29" s="129"/>
      <c r="W29" s="129"/>
      <c r="X29" s="138"/>
      <c r="Y29" s="138"/>
      <c r="Z29" s="138"/>
      <c r="AA29" s="138"/>
      <c r="AB29" s="138"/>
      <c r="AC29" s="24"/>
    </row>
    <row r="30" spans="1:34" s="1" customFormat="1" ht="75" customHeight="1" x14ac:dyDescent="0.25">
      <c r="A30" s="93"/>
      <c r="B30" s="94"/>
      <c r="C30" s="95"/>
      <c r="D30" s="96"/>
      <c r="E30" s="96"/>
      <c r="F30" s="46" t="s">
        <v>10</v>
      </c>
      <c r="G30" s="35">
        <f t="shared" si="9"/>
        <v>3136750.35</v>
      </c>
      <c r="H30" s="65">
        <v>2611350.35</v>
      </c>
      <c r="I30" s="38">
        <v>525400</v>
      </c>
      <c r="J30" s="38">
        <v>0</v>
      </c>
      <c r="K30" s="38">
        <v>0</v>
      </c>
      <c r="L30" s="57"/>
      <c r="M30" s="38"/>
      <c r="N30" s="38"/>
      <c r="O30" s="38"/>
      <c r="P30" s="141"/>
      <c r="Q30" s="129"/>
      <c r="R30" s="129"/>
      <c r="S30" s="129"/>
      <c r="T30" s="129"/>
      <c r="U30" s="129"/>
      <c r="V30" s="129"/>
      <c r="W30" s="129"/>
      <c r="X30" s="138"/>
      <c r="Y30" s="138"/>
      <c r="Z30" s="138"/>
      <c r="AA30" s="138"/>
      <c r="AB30" s="138"/>
      <c r="AC30" s="24"/>
    </row>
    <row r="31" spans="1:34" s="1" customFormat="1" ht="75" customHeight="1" x14ac:dyDescent="0.25">
      <c r="A31" s="93"/>
      <c r="B31" s="94"/>
      <c r="C31" s="95"/>
      <c r="D31" s="96"/>
      <c r="E31" s="96"/>
      <c r="F31" s="46" t="s">
        <v>22</v>
      </c>
      <c r="G31" s="35">
        <f t="shared" si="9"/>
        <v>0</v>
      </c>
      <c r="H31" s="38"/>
      <c r="I31" s="38"/>
      <c r="J31" s="38"/>
      <c r="K31" s="38"/>
      <c r="L31" s="57"/>
      <c r="M31" s="38"/>
      <c r="N31" s="38"/>
      <c r="O31" s="38"/>
      <c r="P31" s="141"/>
      <c r="Q31" s="129"/>
      <c r="R31" s="129"/>
      <c r="S31" s="129"/>
      <c r="T31" s="129"/>
      <c r="U31" s="129"/>
      <c r="V31" s="129"/>
      <c r="W31" s="129"/>
      <c r="X31" s="138"/>
      <c r="Y31" s="138"/>
      <c r="Z31" s="138"/>
      <c r="AA31" s="138"/>
      <c r="AB31" s="138"/>
      <c r="AC31" s="24"/>
    </row>
    <row r="32" spans="1:34" s="1" customFormat="1" ht="72.75" customHeight="1" x14ac:dyDescent="0.25">
      <c r="A32" s="93" t="s">
        <v>38</v>
      </c>
      <c r="B32" s="94" t="s">
        <v>47</v>
      </c>
      <c r="C32" s="95">
        <v>2020</v>
      </c>
      <c r="D32" s="96">
        <v>2026</v>
      </c>
      <c r="E32" s="96" t="s">
        <v>35</v>
      </c>
      <c r="F32" s="46" t="s">
        <v>4</v>
      </c>
      <c r="G32" s="35">
        <f t="shared" si="9"/>
        <v>3011114.8</v>
      </c>
      <c r="H32" s="35">
        <f>SUM(H33:H36)</f>
        <v>1239010</v>
      </c>
      <c r="I32" s="35">
        <f t="shared" ref="I32:O32" si="11">SUM(I33:I36)</f>
        <v>669229</v>
      </c>
      <c r="J32" s="35">
        <f t="shared" si="11"/>
        <v>638945</v>
      </c>
      <c r="K32" s="35">
        <f t="shared" si="11"/>
        <v>406965.4</v>
      </c>
      <c r="L32" s="35">
        <f t="shared" si="11"/>
        <v>56965.4</v>
      </c>
      <c r="M32" s="35">
        <f t="shared" si="11"/>
        <v>0</v>
      </c>
      <c r="N32" s="35">
        <f t="shared" si="11"/>
        <v>0</v>
      </c>
      <c r="O32" s="35">
        <f t="shared" si="11"/>
        <v>0</v>
      </c>
      <c r="P32" s="141" t="s">
        <v>20</v>
      </c>
      <c r="Q32" s="129" t="s">
        <v>62</v>
      </c>
      <c r="R32" s="49"/>
      <c r="S32" s="49"/>
      <c r="T32" s="109">
        <v>200</v>
      </c>
      <c r="U32" s="129">
        <v>175</v>
      </c>
      <c r="V32" s="129">
        <v>180</v>
      </c>
      <c r="W32" s="129">
        <v>185</v>
      </c>
      <c r="X32" s="129">
        <v>190</v>
      </c>
      <c r="Y32" s="129">
        <v>193</v>
      </c>
      <c r="Z32" s="129">
        <v>196</v>
      </c>
      <c r="AA32" s="129">
        <v>200</v>
      </c>
      <c r="AB32" s="129"/>
      <c r="AC32" s="6"/>
      <c r="AD32" s="21"/>
      <c r="AE32" s="21"/>
      <c r="AF32" s="21"/>
      <c r="AG32" s="21"/>
      <c r="AH32" s="21"/>
    </row>
    <row r="33" spans="1:34" s="1" customFormat="1" ht="63" customHeight="1" x14ac:dyDescent="0.25">
      <c r="A33" s="93"/>
      <c r="B33" s="94"/>
      <c r="C33" s="95"/>
      <c r="D33" s="96"/>
      <c r="E33" s="96"/>
      <c r="F33" s="46" t="s">
        <v>8</v>
      </c>
      <c r="G33" s="35">
        <f t="shared" si="9"/>
        <v>1525132</v>
      </c>
      <c r="H33" s="20">
        <v>676993</v>
      </c>
      <c r="I33" s="20">
        <v>119194</v>
      </c>
      <c r="J33" s="19">
        <v>378945</v>
      </c>
      <c r="K33" s="19">
        <v>350000</v>
      </c>
      <c r="L33" s="56"/>
      <c r="M33" s="19"/>
      <c r="N33" s="19"/>
      <c r="O33" s="38"/>
      <c r="P33" s="141"/>
      <c r="Q33" s="129"/>
      <c r="R33" s="129"/>
      <c r="S33" s="129"/>
      <c r="T33" s="109"/>
      <c r="U33" s="129"/>
      <c r="V33" s="129"/>
      <c r="W33" s="129"/>
      <c r="X33" s="129"/>
      <c r="Y33" s="129"/>
      <c r="Z33" s="129"/>
      <c r="AA33" s="129"/>
      <c r="AB33" s="129"/>
      <c r="AC33" s="6"/>
      <c r="AD33" s="21"/>
      <c r="AE33" s="21"/>
      <c r="AF33" s="21"/>
      <c r="AG33" s="21"/>
      <c r="AH33" s="21"/>
    </row>
    <row r="34" spans="1:34" s="1" customFormat="1" ht="73.5" customHeight="1" x14ac:dyDescent="0.25">
      <c r="A34" s="93"/>
      <c r="B34" s="94"/>
      <c r="C34" s="95"/>
      <c r="D34" s="96"/>
      <c r="E34" s="96"/>
      <c r="F34" s="46" t="s">
        <v>9</v>
      </c>
      <c r="G34" s="35">
        <f t="shared" si="9"/>
        <v>0</v>
      </c>
      <c r="H34" s="19"/>
      <c r="I34" s="19"/>
      <c r="J34" s="19"/>
      <c r="K34" s="19"/>
      <c r="L34" s="56"/>
      <c r="M34" s="19"/>
      <c r="N34" s="19"/>
      <c r="O34" s="38"/>
      <c r="P34" s="141"/>
      <c r="Q34" s="129"/>
      <c r="R34" s="129"/>
      <c r="S34" s="129"/>
      <c r="T34" s="109"/>
      <c r="U34" s="129"/>
      <c r="V34" s="129"/>
      <c r="W34" s="129"/>
      <c r="X34" s="129"/>
      <c r="Y34" s="129"/>
      <c r="Z34" s="129"/>
      <c r="AA34" s="129"/>
      <c r="AB34" s="129"/>
      <c r="AC34" s="6"/>
      <c r="AD34" s="21"/>
      <c r="AE34" s="21"/>
      <c r="AF34" s="21"/>
      <c r="AG34" s="21"/>
      <c r="AH34" s="21"/>
    </row>
    <row r="35" spans="1:34" s="1" customFormat="1" ht="81.599999999999994" customHeight="1" x14ac:dyDescent="0.25">
      <c r="A35" s="93"/>
      <c r="B35" s="94"/>
      <c r="C35" s="95"/>
      <c r="D35" s="96"/>
      <c r="E35" s="96"/>
      <c r="F35" s="46" t="s">
        <v>10</v>
      </c>
      <c r="G35" s="35">
        <f t="shared" si="9"/>
        <v>1485982.7999999998</v>
      </c>
      <c r="H35" s="19">
        <v>562017</v>
      </c>
      <c r="I35" s="19">
        <v>550035</v>
      </c>
      <c r="J35" s="19">
        <v>260000</v>
      </c>
      <c r="K35" s="19">
        <v>56965.4</v>
      </c>
      <c r="L35" s="62">
        <v>56965.4</v>
      </c>
      <c r="M35" s="19"/>
      <c r="N35" s="19"/>
      <c r="O35" s="38"/>
      <c r="P35" s="141"/>
      <c r="Q35" s="129"/>
      <c r="R35" s="129"/>
      <c r="S35" s="129"/>
      <c r="T35" s="109"/>
      <c r="U35" s="129"/>
      <c r="V35" s="129"/>
      <c r="W35" s="129"/>
      <c r="X35" s="129"/>
      <c r="Y35" s="129"/>
      <c r="Z35" s="129"/>
      <c r="AA35" s="129"/>
      <c r="AB35" s="129"/>
      <c r="AC35" s="6"/>
      <c r="AD35" s="21"/>
      <c r="AE35" s="21"/>
      <c r="AF35" s="21"/>
      <c r="AG35" s="21"/>
      <c r="AH35" s="21"/>
    </row>
    <row r="36" spans="1:34" s="1" customFormat="1" ht="69.599999999999994" customHeight="1" x14ac:dyDescent="0.25">
      <c r="A36" s="93"/>
      <c r="B36" s="94"/>
      <c r="C36" s="95"/>
      <c r="D36" s="96"/>
      <c r="E36" s="96"/>
      <c r="F36" s="46" t="s">
        <v>22</v>
      </c>
      <c r="G36" s="35">
        <f t="shared" si="9"/>
        <v>0</v>
      </c>
      <c r="H36" s="19"/>
      <c r="I36" s="19"/>
      <c r="J36" s="19"/>
      <c r="K36" s="19"/>
      <c r="L36" s="56"/>
      <c r="M36" s="19"/>
      <c r="N36" s="19"/>
      <c r="O36" s="38"/>
      <c r="P36" s="141"/>
      <c r="Q36" s="129"/>
      <c r="R36" s="129"/>
      <c r="S36" s="129"/>
      <c r="T36" s="109"/>
      <c r="U36" s="129"/>
      <c r="V36" s="129"/>
      <c r="W36" s="129"/>
      <c r="X36" s="129"/>
      <c r="Y36" s="129"/>
      <c r="Z36" s="129"/>
      <c r="AA36" s="129"/>
      <c r="AB36" s="129"/>
      <c r="AC36" s="6"/>
      <c r="AD36" s="21"/>
      <c r="AE36" s="21"/>
      <c r="AF36" s="21"/>
      <c r="AG36" s="21"/>
      <c r="AH36" s="21"/>
    </row>
    <row r="37" spans="1:34" s="1" customFormat="1" ht="94.15" customHeight="1" x14ac:dyDescent="0.25">
      <c r="A37" s="93" t="s">
        <v>39</v>
      </c>
      <c r="B37" s="94" t="s">
        <v>44</v>
      </c>
      <c r="C37" s="95">
        <v>2020</v>
      </c>
      <c r="D37" s="96">
        <v>2026</v>
      </c>
      <c r="E37" s="96" t="s">
        <v>35</v>
      </c>
      <c r="F37" s="67" t="s">
        <v>4</v>
      </c>
      <c r="G37" s="68">
        <f t="shared" ref="G37:G41" si="12">SUM(H37:O37)</f>
        <v>4304920.75</v>
      </c>
      <c r="H37" s="68">
        <f>SUM(H38:H41)</f>
        <v>803008.35</v>
      </c>
      <c r="I37" s="68">
        <f t="shared" ref="I37:O37" si="13">SUM(I38:I41)</f>
        <v>2239494</v>
      </c>
      <c r="J37" s="68">
        <f t="shared" si="13"/>
        <v>862418.4</v>
      </c>
      <c r="K37" s="68">
        <f t="shared" si="13"/>
        <v>400000</v>
      </c>
      <c r="L37" s="68">
        <f t="shared" si="13"/>
        <v>0</v>
      </c>
      <c r="M37" s="68">
        <f t="shared" si="13"/>
        <v>0</v>
      </c>
      <c r="N37" s="68">
        <f t="shared" si="13"/>
        <v>0</v>
      </c>
      <c r="O37" s="68">
        <f t="shared" si="13"/>
        <v>0</v>
      </c>
      <c r="P37" s="141" t="s">
        <v>49</v>
      </c>
      <c r="Q37" s="129" t="s">
        <v>58</v>
      </c>
      <c r="R37" s="129"/>
      <c r="S37" s="129"/>
      <c r="T37" s="129">
        <v>5123</v>
      </c>
      <c r="U37" s="129">
        <v>4523</v>
      </c>
      <c r="V37" s="129">
        <v>4623</v>
      </c>
      <c r="W37" s="129">
        <v>4723</v>
      </c>
      <c r="X37" s="129">
        <v>4823</v>
      </c>
      <c r="Y37" s="129">
        <v>4923</v>
      </c>
      <c r="Z37" s="129">
        <v>5023</v>
      </c>
      <c r="AA37" s="129">
        <v>5123</v>
      </c>
      <c r="AB37" s="129"/>
      <c r="AC37" s="6"/>
    </row>
    <row r="38" spans="1:34" s="1" customFormat="1" ht="97.15" customHeight="1" x14ac:dyDescent="0.25">
      <c r="A38" s="93"/>
      <c r="B38" s="94"/>
      <c r="C38" s="95"/>
      <c r="D38" s="96"/>
      <c r="E38" s="96"/>
      <c r="F38" s="67" t="s">
        <v>69</v>
      </c>
      <c r="G38" s="68">
        <f t="shared" si="12"/>
        <v>2784132</v>
      </c>
      <c r="H38" s="20">
        <v>345433</v>
      </c>
      <c r="I38" s="20">
        <v>1557934</v>
      </c>
      <c r="J38" s="62">
        <v>480765</v>
      </c>
      <c r="K38" s="62">
        <v>400000</v>
      </c>
      <c r="L38" s="62">
        <v>0</v>
      </c>
      <c r="M38" s="62">
        <v>0</v>
      </c>
      <c r="N38" s="62">
        <v>0</v>
      </c>
      <c r="O38" s="66">
        <v>0</v>
      </c>
      <c r="P38" s="149"/>
      <c r="Q38" s="139"/>
      <c r="R38" s="129" t="s">
        <v>5</v>
      </c>
      <c r="S38" s="129" t="s">
        <v>5</v>
      </c>
      <c r="T38" s="139"/>
      <c r="U38" s="139"/>
      <c r="V38" s="139"/>
      <c r="W38" s="139"/>
      <c r="X38" s="139"/>
      <c r="Y38" s="139"/>
      <c r="Z38" s="139"/>
      <c r="AA38" s="139"/>
      <c r="AB38" s="139"/>
      <c r="AC38" s="6"/>
    </row>
    <row r="39" spans="1:34" s="1" customFormat="1" ht="66" customHeight="1" x14ac:dyDescent="0.25">
      <c r="A39" s="93"/>
      <c r="B39" s="94"/>
      <c r="C39" s="95"/>
      <c r="D39" s="96"/>
      <c r="E39" s="96"/>
      <c r="F39" s="67" t="s">
        <v>9</v>
      </c>
      <c r="G39" s="68">
        <f t="shared" si="12"/>
        <v>0</v>
      </c>
      <c r="H39" s="20"/>
      <c r="I39" s="20"/>
      <c r="J39" s="62"/>
      <c r="K39" s="62"/>
      <c r="L39" s="62"/>
      <c r="M39" s="62"/>
      <c r="N39" s="62"/>
      <c r="O39" s="66"/>
      <c r="P39" s="149"/>
      <c r="Q39" s="139"/>
      <c r="R39" s="129"/>
      <c r="S39" s="129"/>
      <c r="T39" s="139"/>
      <c r="U39" s="139"/>
      <c r="V39" s="139"/>
      <c r="W39" s="139"/>
      <c r="X39" s="139"/>
      <c r="Y39" s="139"/>
      <c r="Z39" s="139"/>
      <c r="AA39" s="139"/>
      <c r="AB39" s="139"/>
      <c r="AC39" s="6"/>
    </row>
    <row r="40" spans="1:34" s="1" customFormat="1" ht="100.9" customHeight="1" x14ac:dyDescent="0.25">
      <c r="A40" s="93"/>
      <c r="B40" s="94"/>
      <c r="C40" s="95"/>
      <c r="D40" s="96"/>
      <c r="E40" s="96"/>
      <c r="F40" s="67" t="s">
        <v>10</v>
      </c>
      <c r="G40" s="68">
        <f t="shared" si="12"/>
        <v>1520788.75</v>
      </c>
      <c r="H40" s="62">
        <v>457575.35</v>
      </c>
      <c r="I40" s="62">
        <v>681560</v>
      </c>
      <c r="J40" s="62">
        <v>381653.4</v>
      </c>
      <c r="K40" s="62">
        <v>0</v>
      </c>
      <c r="L40" s="62"/>
      <c r="M40" s="62"/>
      <c r="N40" s="62"/>
      <c r="O40" s="66"/>
      <c r="P40" s="149"/>
      <c r="Q40" s="139"/>
      <c r="R40" s="129"/>
      <c r="S40" s="129"/>
      <c r="T40" s="139"/>
      <c r="U40" s="139"/>
      <c r="V40" s="139"/>
      <c r="W40" s="139"/>
      <c r="X40" s="139"/>
      <c r="Y40" s="139"/>
      <c r="Z40" s="139"/>
      <c r="AA40" s="139"/>
      <c r="AB40" s="139"/>
      <c r="AC40" s="6"/>
    </row>
    <row r="41" spans="1:34" s="1" customFormat="1" ht="78.599999999999994" customHeight="1" x14ac:dyDescent="0.25">
      <c r="A41" s="93"/>
      <c r="B41" s="94"/>
      <c r="C41" s="95"/>
      <c r="D41" s="96"/>
      <c r="E41" s="96"/>
      <c r="F41" s="67" t="s">
        <v>22</v>
      </c>
      <c r="G41" s="68">
        <f t="shared" si="12"/>
        <v>0</v>
      </c>
      <c r="H41" s="62"/>
      <c r="I41" s="62"/>
      <c r="J41" s="62"/>
      <c r="K41" s="62"/>
      <c r="L41" s="62"/>
      <c r="M41" s="62"/>
      <c r="N41" s="62"/>
      <c r="O41" s="66"/>
      <c r="P41" s="149"/>
      <c r="Q41" s="139"/>
      <c r="R41" s="129"/>
      <c r="S41" s="129"/>
      <c r="T41" s="139"/>
      <c r="U41" s="139"/>
      <c r="V41" s="139"/>
      <c r="W41" s="139"/>
      <c r="X41" s="139"/>
      <c r="Y41" s="139"/>
      <c r="Z41" s="139"/>
      <c r="AA41" s="139"/>
      <c r="AB41" s="139"/>
      <c r="AC41" s="6"/>
    </row>
    <row r="42" spans="1:34" s="1" customFormat="1" ht="76.5" customHeight="1" x14ac:dyDescent="0.25">
      <c r="A42" s="93" t="s">
        <v>71</v>
      </c>
      <c r="B42" s="94" t="s">
        <v>72</v>
      </c>
      <c r="C42" s="95">
        <v>2021</v>
      </c>
      <c r="D42" s="96">
        <v>2026</v>
      </c>
      <c r="E42" s="96" t="s">
        <v>35</v>
      </c>
      <c r="F42" s="69" t="s">
        <v>4</v>
      </c>
      <c r="G42" s="70">
        <f t="shared" ref="G42:G46" si="14">SUM(H42:O42)</f>
        <v>260361.8</v>
      </c>
      <c r="H42" s="70"/>
      <c r="I42" s="70">
        <f>SUM(I43:I46)</f>
        <v>260361.8</v>
      </c>
      <c r="J42" s="70"/>
      <c r="K42" s="70"/>
      <c r="L42" s="70"/>
      <c r="M42" s="70"/>
      <c r="N42" s="70"/>
      <c r="O42" s="70"/>
      <c r="P42" s="141"/>
      <c r="Q42" s="129"/>
      <c r="R42" s="129"/>
      <c r="S42" s="129"/>
      <c r="T42" s="88" t="s">
        <v>5</v>
      </c>
      <c r="U42" s="88" t="s">
        <v>5</v>
      </c>
      <c r="V42" s="88" t="s">
        <v>5</v>
      </c>
      <c r="W42" s="88" t="s">
        <v>5</v>
      </c>
      <c r="X42" s="88" t="s">
        <v>5</v>
      </c>
      <c r="Y42" s="88" t="s">
        <v>5</v>
      </c>
      <c r="Z42" s="88" t="s">
        <v>5</v>
      </c>
      <c r="AA42" s="88" t="s">
        <v>5</v>
      </c>
      <c r="AB42" s="88"/>
      <c r="AC42" s="6"/>
    </row>
    <row r="43" spans="1:34" s="1" customFormat="1" ht="76.5" customHeight="1" x14ac:dyDescent="0.25">
      <c r="A43" s="93"/>
      <c r="B43" s="94"/>
      <c r="C43" s="95"/>
      <c r="D43" s="96"/>
      <c r="E43" s="96"/>
      <c r="F43" s="69" t="s">
        <v>69</v>
      </c>
      <c r="G43" s="70">
        <f t="shared" si="14"/>
        <v>260361.8</v>
      </c>
      <c r="H43" s="20"/>
      <c r="I43" s="20">
        <v>260361.8</v>
      </c>
      <c r="J43" s="62">
        <v>0</v>
      </c>
      <c r="K43" s="62">
        <v>0</v>
      </c>
      <c r="L43" s="62"/>
      <c r="M43" s="62"/>
      <c r="N43" s="62"/>
      <c r="O43" s="71"/>
      <c r="P43" s="149"/>
      <c r="Q43" s="139"/>
      <c r="R43" s="129"/>
      <c r="S43" s="129"/>
      <c r="T43" s="88"/>
      <c r="U43" s="88"/>
      <c r="V43" s="88"/>
      <c r="W43" s="88"/>
      <c r="X43" s="88"/>
      <c r="Y43" s="88"/>
      <c r="Z43" s="88"/>
      <c r="AA43" s="88"/>
      <c r="AB43" s="88"/>
      <c r="AC43" s="6"/>
    </row>
    <row r="44" spans="1:34" s="1" customFormat="1" ht="76.5" customHeight="1" x14ac:dyDescent="0.25">
      <c r="A44" s="93"/>
      <c r="B44" s="94"/>
      <c r="C44" s="95"/>
      <c r="D44" s="96"/>
      <c r="E44" s="96"/>
      <c r="F44" s="69" t="s">
        <v>9</v>
      </c>
      <c r="G44" s="70">
        <f t="shared" si="14"/>
        <v>0</v>
      </c>
      <c r="H44" s="20"/>
      <c r="I44" s="20">
        <v>0</v>
      </c>
      <c r="J44" s="62"/>
      <c r="K44" s="62"/>
      <c r="L44" s="62"/>
      <c r="M44" s="62"/>
      <c r="N44" s="62"/>
      <c r="O44" s="71"/>
      <c r="P44" s="149"/>
      <c r="Q44" s="139"/>
      <c r="R44" s="129"/>
      <c r="S44" s="129"/>
      <c r="T44" s="88"/>
      <c r="U44" s="88"/>
      <c r="V44" s="88"/>
      <c r="W44" s="88"/>
      <c r="X44" s="88"/>
      <c r="Y44" s="88"/>
      <c r="Z44" s="88"/>
      <c r="AA44" s="88"/>
      <c r="AB44" s="88"/>
      <c r="AC44" s="6"/>
    </row>
    <row r="45" spans="1:34" s="1" customFormat="1" ht="76.5" customHeight="1" x14ac:dyDescent="0.25">
      <c r="A45" s="93"/>
      <c r="B45" s="94"/>
      <c r="C45" s="95"/>
      <c r="D45" s="96"/>
      <c r="E45" s="96"/>
      <c r="F45" s="69" t="s">
        <v>10</v>
      </c>
      <c r="G45" s="70">
        <f t="shared" si="14"/>
        <v>0</v>
      </c>
      <c r="H45" s="62"/>
      <c r="I45" s="62"/>
      <c r="J45" s="62"/>
      <c r="K45" s="62"/>
      <c r="L45" s="62"/>
      <c r="M45" s="62"/>
      <c r="N45" s="62"/>
      <c r="O45" s="71"/>
      <c r="P45" s="149"/>
      <c r="Q45" s="139"/>
      <c r="R45" s="129"/>
      <c r="S45" s="129"/>
      <c r="T45" s="88"/>
      <c r="U45" s="88"/>
      <c r="V45" s="88"/>
      <c r="W45" s="88"/>
      <c r="X45" s="88"/>
      <c r="Y45" s="88"/>
      <c r="Z45" s="88"/>
      <c r="AA45" s="88"/>
      <c r="AB45" s="88"/>
      <c r="AC45" s="6"/>
    </row>
    <row r="46" spans="1:34" s="1" customFormat="1" ht="82.15" customHeight="1" x14ac:dyDescent="0.25">
      <c r="A46" s="93"/>
      <c r="B46" s="94"/>
      <c r="C46" s="95"/>
      <c r="D46" s="96"/>
      <c r="E46" s="96"/>
      <c r="F46" s="69" t="s">
        <v>22</v>
      </c>
      <c r="G46" s="70">
        <f t="shared" si="14"/>
        <v>0</v>
      </c>
      <c r="H46" s="62"/>
      <c r="I46" s="62"/>
      <c r="J46" s="62"/>
      <c r="K46" s="62"/>
      <c r="L46" s="62"/>
      <c r="M46" s="62"/>
      <c r="N46" s="62"/>
      <c r="O46" s="71"/>
      <c r="P46" s="149"/>
      <c r="Q46" s="139"/>
      <c r="R46" s="129"/>
      <c r="S46" s="129"/>
      <c r="T46" s="88"/>
      <c r="U46" s="88"/>
      <c r="V46" s="88"/>
      <c r="W46" s="88"/>
      <c r="X46" s="88"/>
      <c r="Y46" s="88"/>
      <c r="Z46" s="88"/>
      <c r="AA46" s="88"/>
      <c r="AB46" s="88"/>
      <c r="AC46" s="6"/>
    </row>
    <row r="47" spans="1:34" s="1" customFormat="1" ht="76.5" customHeight="1" x14ac:dyDescent="0.25">
      <c r="A47" s="93" t="s">
        <v>74</v>
      </c>
      <c r="B47" s="94" t="s">
        <v>73</v>
      </c>
      <c r="C47" s="95">
        <v>2021</v>
      </c>
      <c r="D47" s="96">
        <v>2026</v>
      </c>
      <c r="E47" s="96" t="s">
        <v>35</v>
      </c>
      <c r="F47" s="73" t="s">
        <v>4</v>
      </c>
      <c r="G47" s="70">
        <f t="shared" ref="G47:G51" si="15">SUM(H47:O47)</f>
        <v>12634382.84</v>
      </c>
      <c r="H47" s="70"/>
      <c r="I47" s="70">
        <f>SUM(I48:I51)</f>
        <v>12634382.84</v>
      </c>
      <c r="J47" s="70"/>
      <c r="K47" s="70"/>
      <c r="L47" s="70"/>
      <c r="M47" s="70"/>
      <c r="N47" s="70"/>
      <c r="O47" s="70"/>
      <c r="P47" s="141" t="s">
        <v>75</v>
      </c>
      <c r="Q47" s="129" t="s">
        <v>76</v>
      </c>
      <c r="R47" s="129"/>
      <c r="S47" s="129"/>
      <c r="T47" s="91">
        <v>4.5999999999999996</v>
      </c>
      <c r="U47" s="91" t="s">
        <v>5</v>
      </c>
      <c r="V47" s="91">
        <v>4.5999999999999996</v>
      </c>
      <c r="W47" s="91" t="s">
        <v>5</v>
      </c>
      <c r="X47" s="91" t="s">
        <v>5</v>
      </c>
      <c r="Y47" s="91" t="s">
        <v>5</v>
      </c>
      <c r="Z47" s="91" t="s">
        <v>5</v>
      </c>
      <c r="AA47" s="91" t="s">
        <v>5</v>
      </c>
      <c r="AB47" s="91"/>
      <c r="AC47" s="6"/>
    </row>
    <row r="48" spans="1:34" s="1" customFormat="1" ht="76.5" customHeight="1" x14ac:dyDescent="0.25">
      <c r="A48" s="93"/>
      <c r="B48" s="94"/>
      <c r="C48" s="95"/>
      <c r="D48" s="96"/>
      <c r="E48" s="96"/>
      <c r="F48" s="73" t="s">
        <v>69</v>
      </c>
      <c r="G48" s="70">
        <f t="shared" si="15"/>
        <v>6547487.3099999996</v>
      </c>
      <c r="H48" s="20"/>
      <c r="I48" s="20">
        <v>6547487.3099999996</v>
      </c>
      <c r="J48" s="62"/>
      <c r="K48" s="62"/>
      <c r="L48" s="62"/>
      <c r="M48" s="62"/>
      <c r="N48" s="62"/>
      <c r="O48" s="71"/>
      <c r="P48" s="149"/>
      <c r="Q48" s="139"/>
      <c r="R48" s="129"/>
      <c r="S48" s="129"/>
      <c r="T48" s="91"/>
      <c r="U48" s="91"/>
      <c r="V48" s="91"/>
      <c r="W48" s="91"/>
      <c r="X48" s="91"/>
      <c r="Y48" s="91"/>
      <c r="Z48" s="91"/>
      <c r="AA48" s="91"/>
      <c r="AB48" s="91"/>
      <c r="AC48" s="6"/>
    </row>
    <row r="49" spans="1:29" s="1" customFormat="1" ht="76.5" customHeight="1" x14ac:dyDescent="0.25">
      <c r="A49" s="93"/>
      <c r="B49" s="94"/>
      <c r="C49" s="95"/>
      <c r="D49" s="96"/>
      <c r="E49" s="96"/>
      <c r="F49" s="73" t="s">
        <v>9</v>
      </c>
      <c r="G49" s="70">
        <f t="shared" si="15"/>
        <v>6086895.5300000003</v>
      </c>
      <c r="H49" s="20"/>
      <c r="I49" s="20">
        <v>6086895.5300000003</v>
      </c>
      <c r="J49" s="62"/>
      <c r="K49" s="62"/>
      <c r="L49" s="62"/>
      <c r="M49" s="62"/>
      <c r="N49" s="62"/>
      <c r="O49" s="71"/>
      <c r="P49" s="149"/>
      <c r="Q49" s="139"/>
      <c r="R49" s="129"/>
      <c r="S49" s="129"/>
      <c r="T49" s="91"/>
      <c r="U49" s="91"/>
      <c r="V49" s="91"/>
      <c r="W49" s="91"/>
      <c r="X49" s="91"/>
      <c r="Y49" s="91"/>
      <c r="Z49" s="91"/>
      <c r="AA49" s="91"/>
      <c r="AB49" s="91"/>
      <c r="AC49" s="6"/>
    </row>
    <row r="50" spans="1:29" s="1" customFormat="1" ht="76.5" customHeight="1" x14ac:dyDescent="0.25">
      <c r="A50" s="93"/>
      <c r="B50" s="94"/>
      <c r="C50" s="95"/>
      <c r="D50" s="96"/>
      <c r="E50" s="96"/>
      <c r="F50" s="73" t="s">
        <v>10</v>
      </c>
      <c r="G50" s="70">
        <f t="shared" si="15"/>
        <v>0</v>
      </c>
      <c r="H50" s="62"/>
      <c r="I50" s="62"/>
      <c r="J50" s="62"/>
      <c r="K50" s="62"/>
      <c r="L50" s="62"/>
      <c r="M50" s="62"/>
      <c r="N50" s="62"/>
      <c r="O50" s="71"/>
      <c r="P50" s="149"/>
      <c r="Q50" s="139"/>
      <c r="R50" s="129"/>
      <c r="S50" s="129"/>
      <c r="T50" s="91"/>
      <c r="U50" s="91"/>
      <c r="V50" s="91"/>
      <c r="W50" s="91"/>
      <c r="X50" s="91"/>
      <c r="Y50" s="91"/>
      <c r="Z50" s="91"/>
      <c r="AA50" s="91"/>
      <c r="AB50" s="91"/>
      <c r="AC50" s="6"/>
    </row>
    <row r="51" spans="1:29" s="1" customFormat="1" ht="82.15" customHeight="1" x14ac:dyDescent="0.25">
      <c r="A51" s="93"/>
      <c r="B51" s="94"/>
      <c r="C51" s="95"/>
      <c r="D51" s="96"/>
      <c r="E51" s="96"/>
      <c r="F51" s="73" t="s">
        <v>22</v>
      </c>
      <c r="G51" s="70">
        <f t="shared" si="15"/>
        <v>0</v>
      </c>
      <c r="H51" s="62"/>
      <c r="I51" s="62"/>
      <c r="J51" s="62"/>
      <c r="K51" s="62"/>
      <c r="L51" s="62"/>
      <c r="M51" s="62"/>
      <c r="N51" s="62"/>
      <c r="O51" s="71"/>
      <c r="P51" s="149"/>
      <c r="Q51" s="139"/>
      <c r="R51" s="129"/>
      <c r="S51" s="129"/>
      <c r="T51" s="91"/>
      <c r="U51" s="91"/>
      <c r="V51" s="91"/>
      <c r="W51" s="91"/>
      <c r="X51" s="91"/>
      <c r="Y51" s="91"/>
      <c r="Z51" s="91"/>
      <c r="AA51" s="91"/>
      <c r="AB51" s="91"/>
      <c r="AC51" s="6"/>
    </row>
    <row r="52" spans="1:29" s="1" customFormat="1" ht="76.5" customHeight="1" x14ac:dyDescent="0.25">
      <c r="A52" s="93" t="s">
        <v>74</v>
      </c>
      <c r="B52" s="94" t="s">
        <v>78</v>
      </c>
      <c r="C52" s="95">
        <v>2021</v>
      </c>
      <c r="D52" s="96">
        <v>2026</v>
      </c>
      <c r="E52" s="96" t="s">
        <v>35</v>
      </c>
      <c r="F52" s="78" t="s">
        <v>4</v>
      </c>
      <c r="G52" s="70">
        <f t="shared" ref="G52:G56" si="16">SUM(H52:O52)</f>
        <v>3470546.99</v>
      </c>
      <c r="H52" s="70"/>
      <c r="I52" s="70">
        <f>SUM(I53:I56)</f>
        <v>3470546.99</v>
      </c>
      <c r="J52" s="70"/>
      <c r="K52" s="70"/>
      <c r="L52" s="70"/>
      <c r="M52" s="70"/>
      <c r="N52" s="70"/>
      <c r="O52" s="70"/>
      <c r="P52" s="141" t="s">
        <v>75</v>
      </c>
      <c r="Q52" s="129" t="s">
        <v>76</v>
      </c>
      <c r="R52" s="129"/>
      <c r="S52" s="129"/>
      <c r="T52" s="91">
        <v>4.5999999999999996</v>
      </c>
      <c r="U52" s="91" t="s">
        <v>5</v>
      </c>
      <c r="V52" s="91">
        <v>4.5999999999999996</v>
      </c>
      <c r="W52" s="91" t="s">
        <v>5</v>
      </c>
      <c r="X52" s="91" t="s">
        <v>5</v>
      </c>
      <c r="Y52" s="91" t="s">
        <v>5</v>
      </c>
      <c r="Z52" s="91" t="s">
        <v>5</v>
      </c>
      <c r="AA52" s="91" t="s">
        <v>5</v>
      </c>
      <c r="AB52" s="91"/>
      <c r="AC52" s="6"/>
    </row>
    <row r="53" spans="1:29" s="1" customFormat="1" ht="76.5" customHeight="1" x14ac:dyDescent="0.25">
      <c r="A53" s="93"/>
      <c r="B53" s="94"/>
      <c r="C53" s="95"/>
      <c r="D53" s="96"/>
      <c r="E53" s="96"/>
      <c r="F53" s="78" t="s">
        <v>69</v>
      </c>
      <c r="G53" s="70">
        <f t="shared" si="16"/>
        <v>3470546.99</v>
      </c>
      <c r="H53" s="20"/>
      <c r="I53" s="20">
        <v>3470546.99</v>
      </c>
      <c r="J53" s="62"/>
      <c r="K53" s="62"/>
      <c r="L53" s="62"/>
      <c r="M53" s="62"/>
      <c r="N53" s="62"/>
      <c r="O53" s="71"/>
      <c r="P53" s="149"/>
      <c r="Q53" s="139"/>
      <c r="R53" s="129"/>
      <c r="S53" s="129"/>
      <c r="T53" s="91"/>
      <c r="U53" s="91"/>
      <c r="V53" s="91"/>
      <c r="W53" s="91"/>
      <c r="X53" s="91"/>
      <c r="Y53" s="91"/>
      <c r="Z53" s="91"/>
      <c r="AA53" s="91"/>
      <c r="AB53" s="91"/>
      <c r="AC53" s="6"/>
    </row>
    <row r="54" spans="1:29" s="1" customFormat="1" ht="76.5" customHeight="1" x14ac:dyDescent="0.25">
      <c r="A54" s="93"/>
      <c r="B54" s="94"/>
      <c r="C54" s="95"/>
      <c r="D54" s="96"/>
      <c r="E54" s="96"/>
      <c r="F54" s="78" t="s">
        <v>9</v>
      </c>
      <c r="G54" s="70">
        <f t="shared" si="16"/>
        <v>0</v>
      </c>
      <c r="H54" s="20"/>
      <c r="I54" s="20"/>
      <c r="J54" s="62"/>
      <c r="K54" s="62"/>
      <c r="L54" s="62"/>
      <c r="M54" s="62"/>
      <c r="N54" s="62"/>
      <c r="O54" s="71"/>
      <c r="P54" s="149"/>
      <c r="Q54" s="139"/>
      <c r="R54" s="129"/>
      <c r="S54" s="129"/>
      <c r="T54" s="91"/>
      <c r="U54" s="91"/>
      <c r="V54" s="91"/>
      <c r="W54" s="91"/>
      <c r="X54" s="91"/>
      <c r="Y54" s="91"/>
      <c r="Z54" s="91"/>
      <c r="AA54" s="91"/>
      <c r="AB54" s="91"/>
      <c r="AC54" s="6"/>
    </row>
    <row r="55" spans="1:29" s="1" customFormat="1" ht="76.5" customHeight="1" x14ac:dyDescent="0.25">
      <c r="A55" s="93"/>
      <c r="B55" s="94"/>
      <c r="C55" s="95"/>
      <c r="D55" s="96"/>
      <c r="E55" s="96"/>
      <c r="F55" s="78" t="s">
        <v>10</v>
      </c>
      <c r="G55" s="70">
        <f t="shared" si="16"/>
        <v>0</v>
      </c>
      <c r="H55" s="62"/>
      <c r="I55" s="62"/>
      <c r="J55" s="62"/>
      <c r="K55" s="62"/>
      <c r="L55" s="62"/>
      <c r="M55" s="62"/>
      <c r="N55" s="62"/>
      <c r="O55" s="71"/>
      <c r="P55" s="149"/>
      <c r="Q55" s="139"/>
      <c r="R55" s="129"/>
      <c r="S55" s="129"/>
      <c r="T55" s="91"/>
      <c r="U55" s="91"/>
      <c r="V55" s="91"/>
      <c r="W55" s="91"/>
      <c r="X55" s="91"/>
      <c r="Y55" s="91"/>
      <c r="Z55" s="91"/>
      <c r="AA55" s="91"/>
      <c r="AB55" s="91"/>
      <c r="AC55" s="6"/>
    </row>
    <row r="56" spans="1:29" s="1" customFormat="1" ht="82.15" customHeight="1" x14ac:dyDescent="0.25">
      <c r="A56" s="93"/>
      <c r="B56" s="94"/>
      <c r="C56" s="95"/>
      <c r="D56" s="96"/>
      <c r="E56" s="96"/>
      <c r="F56" s="78" t="s">
        <v>22</v>
      </c>
      <c r="G56" s="70">
        <f t="shared" si="16"/>
        <v>0</v>
      </c>
      <c r="H56" s="62"/>
      <c r="I56" s="62"/>
      <c r="J56" s="62"/>
      <c r="K56" s="62"/>
      <c r="L56" s="62"/>
      <c r="M56" s="62"/>
      <c r="N56" s="62"/>
      <c r="O56" s="71"/>
      <c r="P56" s="149"/>
      <c r="Q56" s="139"/>
      <c r="R56" s="129"/>
      <c r="S56" s="129"/>
      <c r="T56" s="91"/>
      <c r="U56" s="91"/>
      <c r="V56" s="91"/>
      <c r="W56" s="91"/>
      <c r="X56" s="91"/>
      <c r="Y56" s="91"/>
      <c r="Z56" s="91"/>
      <c r="AA56" s="91"/>
      <c r="AB56" s="91"/>
      <c r="AC56" s="6"/>
    </row>
    <row r="57" spans="1:29" s="86" customFormat="1" ht="96.75" customHeight="1" x14ac:dyDescent="0.4">
      <c r="A57" s="81" t="s">
        <v>79</v>
      </c>
      <c r="B57" s="170" t="s">
        <v>80</v>
      </c>
      <c r="C57" s="173">
        <v>2021</v>
      </c>
      <c r="D57" s="176">
        <v>2026</v>
      </c>
      <c r="E57" s="176" t="s">
        <v>81</v>
      </c>
      <c r="F57" s="79" t="s">
        <v>4</v>
      </c>
      <c r="G57" s="80"/>
      <c r="H57" s="80"/>
      <c r="I57" s="80"/>
      <c r="J57" s="80">
        <f>SUM(J58:J61)</f>
        <v>401200</v>
      </c>
      <c r="K57" s="80"/>
      <c r="L57" s="80"/>
      <c r="M57" s="80"/>
      <c r="N57" s="80"/>
      <c r="O57" s="80"/>
      <c r="P57" s="82"/>
      <c r="Q57" s="83"/>
      <c r="R57" s="129"/>
      <c r="S57" s="129"/>
      <c r="T57" s="84"/>
      <c r="U57" s="84"/>
      <c r="V57" s="84"/>
      <c r="W57" s="84"/>
      <c r="X57" s="84"/>
      <c r="Y57" s="84"/>
      <c r="Z57" s="84"/>
      <c r="AA57" s="84"/>
      <c r="AB57" s="84"/>
      <c r="AC57" s="85"/>
    </row>
    <row r="58" spans="1:29" s="1" customFormat="1" ht="82.15" customHeight="1" x14ac:dyDescent="0.4">
      <c r="A58" s="77"/>
      <c r="B58" s="171"/>
      <c r="C58" s="174"/>
      <c r="D58" s="177"/>
      <c r="E58" s="177"/>
      <c r="F58" s="78" t="s">
        <v>69</v>
      </c>
      <c r="G58" s="70"/>
      <c r="H58" s="62"/>
      <c r="I58" s="62"/>
      <c r="J58" s="62">
        <v>341200</v>
      </c>
      <c r="K58" s="62"/>
      <c r="L58" s="62"/>
      <c r="M58" s="62"/>
      <c r="N58" s="62"/>
      <c r="O58" s="71"/>
      <c r="P58" s="75"/>
      <c r="Q58" s="76"/>
      <c r="R58" s="129"/>
      <c r="S58" s="129"/>
      <c r="T58" s="74"/>
      <c r="U58" s="74"/>
      <c r="V58" s="74"/>
      <c r="W58" s="74"/>
      <c r="X58" s="74"/>
      <c r="Y58" s="74"/>
      <c r="Z58" s="74"/>
      <c r="AA58" s="74"/>
      <c r="AB58" s="74"/>
      <c r="AC58" s="6"/>
    </row>
    <row r="59" spans="1:29" s="1" customFormat="1" ht="82.15" customHeight="1" x14ac:dyDescent="0.4">
      <c r="A59" s="77"/>
      <c r="B59" s="171"/>
      <c r="C59" s="174"/>
      <c r="D59" s="177"/>
      <c r="E59" s="177"/>
      <c r="F59" s="78" t="s">
        <v>9</v>
      </c>
      <c r="G59" s="70"/>
      <c r="H59" s="62"/>
      <c r="I59" s="62"/>
      <c r="J59" s="62">
        <v>60000</v>
      </c>
      <c r="K59" s="62"/>
      <c r="L59" s="62"/>
      <c r="M59" s="62"/>
      <c r="N59" s="62"/>
      <c r="O59" s="71"/>
      <c r="P59" s="75"/>
      <c r="Q59" s="76"/>
      <c r="R59" s="129"/>
      <c r="S59" s="129"/>
      <c r="T59" s="74"/>
      <c r="U59" s="74"/>
      <c r="V59" s="74"/>
      <c r="W59" s="74"/>
      <c r="X59" s="74"/>
      <c r="Y59" s="74"/>
      <c r="Z59" s="74"/>
      <c r="AA59" s="74"/>
      <c r="AB59" s="74"/>
      <c r="AC59" s="6"/>
    </row>
    <row r="60" spans="1:29" s="1" customFormat="1" ht="82.15" customHeight="1" x14ac:dyDescent="0.4">
      <c r="A60" s="77"/>
      <c r="B60" s="171"/>
      <c r="C60" s="174"/>
      <c r="D60" s="177"/>
      <c r="E60" s="177"/>
      <c r="F60" s="78" t="s">
        <v>10</v>
      </c>
      <c r="G60" s="70"/>
      <c r="H60" s="62"/>
      <c r="I60" s="62"/>
      <c r="J60" s="62"/>
      <c r="K60" s="62"/>
      <c r="L60" s="62"/>
      <c r="M60" s="62"/>
      <c r="N60" s="62"/>
      <c r="O60" s="71"/>
      <c r="P60" s="75"/>
      <c r="Q60" s="76"/>
      <c r="R60" s="129"/>
      <c r="S60" s="129"/>
      <c r="T60" s="74"/>
      <c r="U60" s="74"/>
      <c r="V60" s="74"/>
      <c r="W60" s="74"/>
      <c r="X60" s="74"/>
      <c r="Y60" s="74"/>
      <c r="Z60" s="74"/>
      <c r="AA60" s="74"/>
      <c r="AB60" s="74"/>
      <c r="AC60" s="6"/>
    </row>
    <row r="61" spans="1:29" s="1" customFormat="1" ht="82.15" customHeight="1" x14ac:dyDescent="0.4">
      <c r="A61" s="77"/>
      <c r="B61" s="172"/>
      <c r="C61" s="175"/>
      <c r="D61" s="178"/>
      <c r="E61" s="178"/>
      <c r="F61" s="78" t="s">
        <v>22</v>
      </c>
      <c r="G61" s="70"/>
      <c r="H61" s="62"/>
      <c r="I61" s="62"/>
      <c r="J61" s="62"/>
      <c r="K61" s="62"/>
      <c r="L61" s="62"/>
      <c r="M61" s="62"/>
      <c r="N61" s="62"/>
      <c r="O61" s="71"/>
      <c r="P61" s="75"/>
      <c r="Q61" s="76"/>
      <c r="R61" s="129"/>
      <c r="S61" s="129"/>
      <c r="T61" s="74"/>
      <c r="U61" s="74"/>
      <c r="V61" s="74"/>
      <c r="W61" s="74"/>
      <c r="X61" s="74"/>
      <c r="Y61" s="74"/>
      <c r="Z61" s="74"/>
      <c r="AA61" s="74"/>
      <c r="AB61" s="74"/>
      <c r="AC61" s="6"/>
    </row>
    <row r="62" spans="1:29" s="1" customFormat="1" ht="76.5" customHeight="1" x14ac:dyDescent="0.25">
      <c r="A62" s="93" t="s">
        <v>74</v>
      </c>
      <c r="B62" s="94" t="s">
        <v>82</v>
      </c>
      <c r="C62" s="95">
        <v>2021</v>
      </c>
      <c r="D62" s="96">
        <v>2026</v>
      </c>
      <c r="E62" s="96" t="s">
        <v>35</v>
      </c>
      <c r="F62" s="46" t="s">
        <v>4</v>
      </c>
      <c r="G62" s="35">
        <f t="shared" si="9"/>
        <v>100000</v>
      </c>
      <c r="H62" s="35"/>
      <c r="I62" s="35">
        <f>SUM(I63:I66)</f>
        <v>0</v>
      </c>
      <c r="J62" s="70">
        <f t="shared" ref="J62:M62" si="17">SUM(J63:J66)</f>
        <v>100000</v>
      </c>
      <c r="K62" s="70">
        <f t="shared" si="17"/>
        <v>0</v>
      </c>
      <c r="L62" s="70">
        <f t="shared" si="17"/>
        <v>0</v>
      </c>
      <c r="M62" s="70">
        <f t="shared" si="17"/>
        <v>0</v>
      </c>
      <c r="N62" s="35"/>
      <c r="O62" s="35"/>
      <c r="P62" s="141" t="s">
        <v>75</v>
      </c>
      <c r="Q62" s="129" t="s">
        <v>76</v>
      </c>
      <c r="R62" s="129"/>
      <c r="S62" s="129"/>
      <c r="T62" s="91">
        <v>4.5999999999999996</v>
      </c>
      <c r="U62" s="91" t="s">
        <v>5</v>
      </c>
      <c r="V62" s="91">
        <v>4.5999999999999996</v>
      </c>
      <c r="W62" s="91" t="s">
        <v>5</v>
      </c>
      <c r="X62" s="91" t="s">
        <v>5</v>
      </c>
      <c r="Y62" s="91" t="s">
        <v>5</v>
      </c>
      <c r="Z62" s="91" t="s">
        <v>5</v>
      </c>
      <c r="AA62" s="91" t="s">
        <v>5</v>
      </c>
      <c r="AB62" s="91"/>
      <c r="AC62" s="6"/>
    </row>
    <row r="63" spans="1:29" s="1" customFormat="1" ht="76.5" customHeight="1" x14ac:dyDescent="0.25">
      <c r="A63" s="93"/>
      <c r="B63" s="94"/>
      <c r="C63" s="95"/>
      <c r="D63" s="96"/>
      <c r="E63" s="96"/>
      <c r="F63" s="46" t="s">
        <v>69</v>
      </c>
      <c r="G63" s="35">
        <f t="shared" si="9"/>
        <v>100000</v>
      </c>
      <c r="H63" s="20"/>
      <c r="I63" s="20"/>
      <c r="J63" s="19">
        <v>100000</v>
      </c>
      <c r="K63" s="19"/>
      <c r="L63" s="62"/>
      <c r="M63" s="19"/>
      <c r="N63" s="19"/>
      <c r="O63" s="38"/>
      <c r="P63" s="149"/>
      <c r="Q63" s="139"/>
      <c r="R63" s="129"/>
      <c r="S63" s="129"/>
      <c r="T63" s="91"/>
      <c r="U63" s="91"/>
      <c r="V63" s="91"/>
      <c r="W63" s="91"/>
      <c r="X63" s="91"/>
      <c r="Y63" s="91"/>
      <c r="Z63" s="91"/>
      <c r="AA63" s="91"/>
      <c r="AB63" s="91"/>
      <c r="AC63" s="6"/>
    </row>
    <row r="64" spans="1:29" s="1" customFormat="1" ht="76.5" customHeight="1" x14ac:dyDescent="0.25">
      <c r="A64" s="93"/>
      <c r="B64" s="94"/>
      <c r="C64" s="95"/>
      <c r="D64" s="96"/>
      <c r="E64" s="96"/>
      <c r="F64" s="46" t="s">
        <v>9</v>
      </c>
      <c r="G64" s="35">
        <f t="shared" si="9"/>
        <v>0</v>
      </c>
      <c r="H64" s="20"/>
      <c r="I64" s="20"/>
      <c r="J64" s="19"/>
      <c r="K64" s="19"/>
      <c r="L64" s="62"/>
      <c r="M64" s="19"/>
      <c r="N64" s="19"/>
      <c r="O64" s="38"/>
      <c r="P64" s="149"/>
      <c r="Q64" s="139"/>
      <c r="R64" s="129"/>
      <c r="S64" s="129"/>
      <c r="T64" s="91"/>
      <c r="U64" s="91"/>
      <c r="V64" s="91"/>
      <c r="W64" s="91"/>
      <c r="X64" s="91"/>
      <c r="Y64" s="91"/>
      <c r="Z64" s="91"/>
      <c r="AA64" s="91"/>
      <c r="AB64" s="91"/>
      <c r="AC64" s="6"/>
    </row>
    <row r="65" spans="1:32" s="1" customFormat="1" ht="76.5" customHeight="1" x14ac:dyDescent="0.25">
      <c r="A65" s="93"/>
      <c r="B65" s="94"/>
      <c r="C65" s="95"/>
      <c r="D65" s="96"/>
      <c r="E65" s="96"/>
      <c r="F65" s="46" t="s">
        <v>10</v>
      </c>
      <c r="G65" s="35">
        <f t="shared" si="9"/>
        <v>0</v>
      </c>
      <c r="H65" s="19"/>
      <c r="I65" s="19"/>
      <c r="J65" s="19"/>
      <c r="K65" s="19"/>
      <c r="L65" s="62"/>
      <c r="M65" s="19"/>
      <c r="N65" s="19"/>
      <c r="O65" s="38"/>
      <c r="P65" s="149"/>
      <c r="Q65" s="139"/>
      <c r="R65" s="129"/>
      <c r="S65" s="129"/>
      <c r="T65" s="91"/>
      <c r="U65" s="91"/>
      <c r="V65" s="91"/>
      <c r="W65" s="91"/>
      <c r="X65" s="91"/>
      <c r="Y65" s="91"/>
      <c r="Z65" s="91"/>
      <c r="AA65" s="91"/>
      <c r="AB65" s="91"/>
      <c r="AC65" s="6"/>
    </row>
    <row r="66" spans="1:32" s="1" customFormat="1" ht="82.15" customHeight="1" x14ac:dyDescent="0.25">
      <c r="A66" s="93"/>
      <c r="B66" s="94"/>
      <c r="C66" s="95"/>
      <c r="D66" s="96"/>
      <c r="E66" s="96"/>
      <c r="F66" s="46" t="s">
        <v>22</v>
      </c>
      <c r="G66" s="35">
        <f t="shared" si="9"/>
        <v>0</v>
      </c>
      <c r="H66" s="19"/>
      <c r="I66" s="19"/>
      <c r="J66" s="19"/>
      <c r="K66" s="19"/>
      <c r="L66" s="62"/>
      <c r="M66" s="19"/>
      <c r="N66" s="19"/>
      <c r="O66" s="38"/>
      <c r="P66" s="149"/>
      <c r="Q66" s="139"/>
      <c r="R66" s="129"/>
      <c r="S66" s="129"/>
      <c r="T66" s="91"/>
      <c r="U66" s="91"/>
      <c r="V66" s="91"/>
      <c r="W66" s="91"/>
      <c r="X66" s="91"/>
      <c r="Y66" s="91"/>
      <c r="Z66" s="91"/>
      <c r="AA66" s="91"/>
      <c r="AB66" s="91"/>
      <c r="AC66" s="6"/>
    </row>
    <row r="67" spans="1:32" s="1" customFormat="1" ht="76.5" customHeight="1" x14ac:dyDescent="0.25">
      <c r="A67" s="87">
        <v>2</v>
      </c>
      <c r="B67" s="92" t="s">
        <v>16</v>
      </c>
      <c r="C67" s="87">
        <v>2020</v>
      </c>
      <c r="D67" s="87">
        <v>2026</v>
      </c>
      <c r="E67" s="166" t="s">
        <v>35</v>
      </c>
      <c r="F67" s="46" t="s">
        <v>4</v>
      </c>
      <c r="G67" s="35">
        <f>SUM(G72)</f>
        <v>99511369.899999991</v>
      </c>
      <c r="H67" s="35">
        <f t="shared" ref="H67:O67" si="18">SUM(H72)</f>
        <v>12965223.49</v>
      </c>
      <c r="I67" s="35">
        <f t="shared" si="18"/>
        <v>16491570.260000002</v>
      </c>
      <c r="J67" s="35">
        <f t="shared" si="18"/>
        <v>19222881.120000001</v>
      </c>
      <c r="K67" s="35">
        <f t="shared" si="18"/>
        <v>17590418.620000001</v>
      </c>
      <c r="L67" s="35">
        <f t="shared" si="18"/>
        <v>14809886.59</v>
      </c>
      <c r="M67" s="35">
        <f t="shared" si="18"/>
        <v>9215694.9100000001</v>
      </c>
      <c r="N67" s="35">
        <f t="shared" si="18"/>
        <v>9215694.9100000001</v>
      </c>
      <c r="O67" s="35">
        <f t="shared" si="18"/>
        <v>0</v>
      </c>
      <c r="P67" s="88" t="s">
        <v>5</v>
      </c>
      <c r="Q67" s="88" t="s">
        <v>5</v>
      </c>
      <c r="R67" s="129"/>
      <c r="S67" s="129"/>
      <c r="T67" s="88" t="s">
        <v>5</v>
      </c>
      <c r="U67" s="88" t="s">
        <v>5</v>
      </c>
      <c r="V67" s="88" t="s">
        <v>5</v>
      </c>
      <c r="W67" s="88" t="s">
        <v>5</v>
      </c>
      <c r="X67" s="88" t="s">
        <v>5</v>
      </c>
      <c r="Y67" s="88" t="s">
        <v>5</v>
      </c>
      <c r="Z67" s="88" t="s">
        <v>5</v>
      </c>
      <c r="AA67" s="88" t="s">
        <v>5</v>
      </c>
      <c r="AB67" s="88"/>
      <c r="AC67" s="6"/>
    </row>
    <row r="68" spans="1:32" s="1" customFormat="1" ht="76.5" customHeight="1" x14ac:dyDescent="0.25">
      <c r="A68" s="87"/>
      <c r="B68" s="92"/>
      <c r="C68" s="87"/>
      <c r="D68" s="87"/>
      <c r="E68" s="166"/>
      <c r="F68" s="46" t="s">
        <v>8</v>
      </c>
      <c r="G68" s="35">
        <f>SUM(G73)</f>
        <v>75430020.559999987</v>
      </c>
      <c r="H68" s="35">
        <f t="shared" ref="H68:N68" si="19">SUM(H73)</f>
        <v>9332606.1899999995</v>
      </c>
      <c r="I68" s="35">
        <f t="shared" si="19"/>
        <v>12432402.619999999</v>
      </c>
      <c r="J68" s="35">
        <f t="shared" si="19"/>
        <v>14108426.32</v>
      </c>
      <c r="K68" s="35">
        <f t="shared" si="19"/>
        <v>11952863.82</v>
      </c>
      <c r="L68" s="35">
        <f t="shared" si="19"/>
        <v>9172331.7899999991</v>
      </c>
      <c r="M68" s="35">
        <f t="shared" si="19"/>
        <v>9215694.9100000001</v>
      </c>
      <c r="N68" s="35">
        <f t="shared" si="19"/>
        <v>9215694.9100000001</v>
      </c>
      <c r="O68" s="35">
        <v>0</v>
      </c>
      <c r="P68" s="88"/>
      <c r="Q68" s="88"/>
      <c r="R68" s="129"/>
      <c r="S68" s="129"/>
      <c r="T68" s="88"/>
      <c r="U68" s="88"/>
      <c r="V68" s="88"/>
      <c r="W68" s="88"/>
      <c r="X68" s="88"/>
      <c r="Y68" s="88"/>
      <c r="Z68" s="88"/>
      <c r="AA68" s="88"/>
      <c r="AB68" s="88"/>
      <c r="AC68" s="6"/>
    </row>
    <row r="69" spans="1:32" s="1" customFormat="1" ht="62.45" customHeight="1" x14ac:dyDescent="0.25">
      <c r="A69" s="87"/>
      <c r="B69" s="92"/>
      <c r="C69" s="87"/>
      <c r="D69" s="87"/>
      <c r="E69" s="166"/>
      <c r="F69" s="46" t="s">
        <v>9</v>
      </c>
      <c r="G69" s="35">
        <f>SUM(G74)</f>
        <v>0</v>
      </c>
      <c r="H69" s="35">
        <f t="shared" ref="H69:O69" si="20">SUM(H74)</f>
        <v>0</v>
      </c>
      <c r="I69" s="35">
        <f t="shared" si="20"/>
        <v>0</v>
      </c>
      <c r="J69" s="35">
        <f t="shared" si="20"/>
        <v>0</v>
      </c>
      <c r="K69" s="35">
        <f t="shared" si="20"/>
        <v>0</v>
      </c>
      <c r="L69" s="35">
        <f t="shared" si="20"/>
        <v>0</v>
      </c>
      <c r="M69" s="35">
        <f t="shared" si="20"/>
        <v>0</v>
      </c>
      <c r="N69" s="35">
        <f t="shared" si="20"/>
        <v>0</v>
      </c>
      <c r="O69" s="35">
        <f t="shared" si="20"/>
        <v>0</v>
      </c>
      <c r="P69" s="88"/>
      <c r="Q69" s="88"/>
      <c r="R69" s="129"/>
      <c r="S69" s="129"/>
      <c r="T69" s="88"/>
      <c r="U69" s="88"/>
      <c r="V69" s="88"/>
      <c r="W69" s="88"/>
      <c r="X69" s="88"/>
      <c r="Y69" s="88"/>
      <c r="Z69" s="88"/>
      <c r="AA69" s="88"/>
      <c r="AB69" s="88"/>
      <c r="AC69" s="6"/>
    </row>
    <row r="70" spans="1:32" s="1" customFormat="1" ht="76.5" customHeight="1" x14ac:dyDescent="0.25">
      <c r="A70" s="87"/>
      <c r="B70" s="92"/>
      <c r="C70" s="87"/>
      <c r="D70" s="87"/>
      <c r="E70" s="166"/>
      <c r="F70" s="46" t="s">
        <v>10</v>
      </c>
      <c r="G70" s="35">
        <f>SUM(G75)</f>
        <v>23986226.039999999</v>
      </c>
      <c r="H70" s="35">
        <f t="shared" ref="H70:O70" si="21">SUM(H75)</f>
        <v>3612617.3</v>
      </c>
      <c r="I70" s="35">
        <f t="shared" si="21"/>
        <v>3984044.34</v>
      </c>
      <c r="J70" s="35">
        <f t="shared" si="21"/>
        <v>5114454.8</v>
      </c>
      <c r="K70" s="35">
        <f t="shared" si="21"/>
        <v>5637554.7999999998</v>
      </c>
      <c r="L70" s="35">
        <f t="shared" si="21"/>
        <v>5637554.7999999998</v>
      </c>
      <c r="M70" s="35">
        <f t="shared" si="21"/>
        <v>0</v>
      </c>
      <c r="N70" s="35">
        <f t="shared" si="21"/>
        <v>0</v>
      </c>
      <c r="O70" s="35">
        <f t="shared" si="21"/>
        <v>0</v>
      </c>
      <c r="P70" s="88"/>
      <c r="Q70" s="88"/>
      <c r="R70" s="129"/>
      <c r="S70" s="129"/>
      <c r="T70" s="88"/>
      <c r="U70" s="88"/>
      <c r="V70" s="88"/>
      <c r="W70" s="88"/>
      <c r="X70" s="88"/>
      <c r="Y70" s="88"/>
      <c r="Z70" s="88"/>
      <c r="AA70" s="88"/>
      <c r="AB70" s="88"/>
      <c r="AC70" s="6"/>
    </row>
    <row r="71" spans="1:32" s="1" customFormat="1" ht="72" customHeight="1" x14ac:dyDescent="0.25">
      <c r="A71" s="87"/>
      <c r="B71" s="92"/>
      <c r="C71" s="87"/>
      <c r="D71" s="87"/>
      <c r="E71" s="166"/>
      <c r="F71" s="47" t="s">
        <v>22</v>
      </c>
      <c r="G71" s="35">
        <f>SUM(G76)</f>
        <v>95123.3</v>
      </c>
      <c r="H71" s="35">
        <f t="shared" ref="H71:O71" si="22">SUM(H76)</f>
        <v>20000</v>
      </c>
      <c r="I71" s="35">
        <f t="shared" si="22"/>
        <v>75123.3</v>
      </c>
      <c r="J71" s="35">
        <f t="shared" si="22"/>
        <v>0</v>
      </c>
      <c r="K71" s="35">
        <f t="shared" si="22"/>
        <v>0</v>
      </c>
      <c r="L71" s="35">
        <f t="shared" si="22"/>
        <v>0</v>
      </c>
      <c r="M71" s="35">
        <f t="shared" si="22"/>
        <v>0</v>
      </c>
      <c r="N71" s="35">
        <f t="shared" si="22"/>
        <v>0</v>
      </c>
      <c r="O71" s="35">
        <f t="shared" si="22"/>
        <v>0</v>
      </c>
      <c r="P71" s="88"/>
      <c r="Q71" s="88"/>
      <c r="R71" s="129"/>
      <c r="S71" s="129"/>
      <c r="T71" s="88"/>
      <c r="U71" s="88"/>
      <c r="V71" s="88"/>
      <c r="W71" s="88"/>
      <c r="X71" s="88"/>
      <c r="Y71" s="88"/>
      <c r="Z71" s="88"/>
      <c r="AA71" s="88"/>
      <c r="AB71" s="88"/>
      <c r="AC71" s="6"/>
    </row>
    <row r="72" spans="1:32" s="1" customFormat="1" ht="76.5" customHeight="1" x14ac:dyDescent="0.25">
      <c r="A72" s="90" t="s">
        <v>21</v>
      </c>
      <c r="B72" s="92" t="s">
        <v>17</v>
      </c>
      <c r="C72" s="87">
        <v>2020</v>
      </c>
      <c r="D72" s="87">
        <v>2026</v>
      </c>
      <c r="E72" s="166" t="s">
        <v>35</v>
      </c>
      <c r="F72" s="46" t="s">
        <v>4</v>
      </c>
      <c r="G72" s="35">
        <f>SUM(G77+G82)</f>
        <v>99511369.899999991</v>
      </c>
      <c r="H72" s="35">
        <f t="shared" ref="H72:N72" si="23">SUM(H77+H82)</f>
        <v>12965223.49</v>
      </c>
      <c r="I72" s="35">
        <f t="shared" si="23"/>
        <v>16491570.260000002</v>
      </c>
      <c r="J72" s="35">
        <f t="shared" si="23"/>
        <v>19222881.120000001</v>
      </c>
      <c r="K72" s="35">
        <f t="shared" si="23"/>
        <v>17590418.620000001</v>
      </c>
      <c r="L72" s="35">
        <f t="shared" si="23"/>
        <v>14809886.59</v>
      </c>
      <c r="M72" s="35">
        <f t="shared" si="23"/>
        <v>9215694.9100000001</v>
      </c>
      <c r="N72" s="35">
        <f t="shared" si="23"/>
        <v>9215694.9100000001</v>
      </c>
      <c r="O72" s="35">
        <v>0</v>
      </c>
      <c r="P72" s="88" t="s">
        <v>5</v>
      </c>
      <c r="Q72" s="88" t="s">
        <v>5</v>
      </c>
      <c r="R72" s="129"/>
      <c r="S72" s="129"/>
      <c r="T72" s="142">
        <v>30</v>
      </c>
      <c r="U72" s="110">
        <v>18</v>
      </c>
      <c r="V72" s="110">
        <v>20</v>
      </c>
      <c r="W72" s="110">
        <v>22</v>
      </c>
      <c r="X72" s="110">
        <v>24</v>
      </c>
      <c r="Y72" s="110">
        <v>26</v>
      </c>
      <c r="Z72" s="110">
        <v>28</v>
      </c>
      <c r="AA72" s="110">
        <v>30</v>
      </c>
      <c r="AB72" s="110"/>
      <c r="AC72" s="6"/>
    </row>
    <row r="73" spans="1:32" s="1" customFormat="1" ht="76.5" customHeight="1" x14ac:dyDescent="0.25">
      <c r="A73" s="90"/>
      <c r="B73" s="92"/>
      <c r="C73" s="87"/>
      <c r="D73" s="87"/>
      <c r="E73" s="166"/>
      <c r="F73" s="46" t="s">
        <v>8</v>
      </c>
      <c r="G73" s="35">
        <f>SUM(G78+G83)</f>
        <v>75430020.559999987</v>
      </c>
      <c r="H73" s="35">
        <f t="shared" ref="H73:N73" si="24">SUM(H78+H83)</f>
        <v>9332606.1899999995</v>
      </c>
      <c r="I73" s="35">
        <f t="shared" si="24"/>
        <v>12432402.619999999</v>
      </c>
      <c r="J73" s="35">
        <f t="shared" si="24"/>
        <v>14108426.32</v>
      </c>
      <c r="K73" s="35">
        <f t="shared" si="24"/>
        <v>11952863.82</v>
      </c>
      <c r="L73" s="35">
        <f t="shared" si="24"/>
        <v>9172331.7899999991</v>
      </c>
      <c r="M73" s="35">
        <f t="shared" si="24"/>
        <v>9215694.9100000001</v>
      </c>
      <c r="N73" s="35">
        <f t="shared" si="24"/>
        <v>9215694.9100000001</v>
      </c>
      <c r="O73" s="35">
        <v>0</v>
      </c>
      <c r="P73" s="88"/>
      <c r="Q73" s="88"/>
      <c r="R73" s="129"/>
      <c r="S73" s="129"/>
      <c r="T73" s="143"/>
      <c r="U73" s="111"/>
      <c r="V73" s="111"/>
      <c r="W73" s="111"/>
      <c r="X73" s="111"/>
      <c r="Y73" s="111"/>
      <c r="Z73" s="111"/>
      <c r="AA73" s="111"/>
      <c r="AB73" s="111"/>
      <c r="AC73" s="6"/>
    </row>
    <row r="74" spans="1:32" s="1" customFormat="1" ht="76.5" customHeight="1" x14ac:dyDescent="0.25">
      <c r="A74" s="90"/>
      <c r="B74" s="92"/>
      <c r="C74" s="87"/>
      <c r="D74" s="87"/>
      <c r="E74" s="166"/>
      <c r="F74" s="46" t="s">
        <v>9</v>
      </c>
      <c r="G74" s="35"/>
      <c r="H74" s="48"/>
      <c r="I74" s="48"/>
      <c r="J74" s="48"/>
      <c r="K74" s="48"/>
      <c r="L74" s="34"/>
      <c r="M74" s="48"/>
      <c r="N74" s="48"/>
      <c r="O74" s="48"/>
      <c r="P74" s="88"/>
      <c r="Q74" s="88"/>
      <c r="R74" s="129"/>
      <c r="S74" s="129"/>
      <c r="T74" s="143"/>
      <c r="U74" s="111"/>
      <c r="V74" s="111"/>
      <c r="W74" s="111"/>
      <c r="X74" s="111"/>
      <c r="Y74" s="111"/>
      <c r="Z74" s="111"/>
      <c r="AA74" s="111"/>
      <c r="AB74" s="111"/>
      <c r="AC74" s="6"/>
    </row>
    <row r="75" spans="1:32" s="1" customFormat="1" ht="108" customHeight="1" x14ac:dyDescent="0.25">
      <c r="A75" s="90"/>
      <c r="B75" s="92"/>
      <c r="C75" s="87"/>
      <c r="D75" s="87"/>
      <c r="E75" s="166"/>
      <c r="F75" s="46" t="s">
        <v>10</v>
      </c>
      <c r="G75" s="35">
        <f>SUM(G80+G85)</f>
        <v>23986226.039999999</v>
      </c>
      <c r="H75" s="35">
        <f t="shared" ref="H75:O75" si="25">SUM(H80+H85)</f>
        <v>3612617.3</v>
      </c>
      <c r="I75" s="35">
        <f t="shared" si="25"/>
        <v>3984044.34</v>
      </c>
      <c r="J75" s="35">
        <f t="shared" si="25"/>
        <v>5114454.8</v>
      </c>
      <c r="K75" s="35">
        <f t="shared" si="25"/>
        <v>5637554.7999999998</v>
      </c>
      <c r="L75" s="35">
        <f t="shared" si="25"/>
        <v>5637554.7999999998</v>
      </c>
      <c r="M75" s="35">
        <f t="shared" si="25"/>
        <v>0</v>
      </c>
      <c r="N75" s="35">
        <f t="shared" si="25"/>
        <v>0</v>
      </c>
      <c r="O75" s="35">
        <f t="shared" si="25"/>
        <v>0</v>
      </c>
      <c r="P75" s="88"/>
      <c r="Q75" s="88"/>
      <c r="R75" s="129"/>
      <c r="S75" s="129"/>
      <c r="T75" s="143"/>
      <c r="U75" s="111"/>
      <c r="V75" s="111"/>
      <c r="W75" s="111"/>
      <c r="X75" s="111"/>
      <c r="Y75" s="111"/>
      <c r="Z75" s="111"/>
      <c r="AA75" s="111"/>
      <c r="AB75" s="111"/>
      <c r="AC75" s="6"/>
    </row>
    <row r="76" spans="1:32" s="1" customFormat="1" ht="91.9" customHeight="1" x14ac:dyDescent="0.25">
      <c r="A76" s="90"/>
      <c r="B76" s="92"/>
      <c r="C76" s="87"/>
      <c r="D76" s="87"/>
      <c r="E76" s="166"/>
      <c r="F76" s="47" t="s">
        <v>22</v>
      </c>
      <c r="G76" s="35">
        <f>SUM(H76:O76)</f>
        <v>95123.3</v>
      </c>
      <c r="H76" s="48">
        <f>SUM(H81)</f>
        <v>20000</v>
      </c>
      <c r="I76" s="48">
        <f>SUM(I81)+I86</f>
        <v>75123.3</v>
      </c>
      <c r="J76" s="48">
        <f t="shared" ref="J76:L76" si="26">SUM(J81)</f>
        <v>0</v>
      </c>
      <c r="K76" s="48">
        <f t="shared" si="26"/>
        <v>0</v>
      </c>
      <c r="L76" s="48">
        <f t="shared" si="26"/>
        <v>0</v>
      </c>
      <c r="M76" s="48"/>
      <c r="N76" s="48"/>
      <c r="O76" s="48"/>
      <c r="P76" s="88"/>
      <c r="Q76" s="88"/>
      <c r="R76" s="129"/>
      <c r="S76" s="129"/>
      <c r="T76" s="143"/>
      <c r="U76" s="111"/>
      <c r="V76" s="111"/>
      <c r="W76" s="111"/>
      <c r="X76" s="111"/>
      <c r="Y76" s="111"/>
      <c r="Z76" s="111"/>
      <c r="AA76" s="111"/>
      <c r="AB76" s="111"/>
      <c r="AC76" s="6"/>
    </row>
    <row r="77" spans="1:32" s="1" customFormat="1" ht="72" customHeight="1" x14ac:dyDescent="0.25">
      <c r="A77" s="93" t="s">
        <v>40</v>
      </c>
      <c r="B77" s="94" t="s">
        <v>45</v>
      </c>
      <c r="C77" s="95">
        <v>2020</v>
      </c>
      <c r="D77" s="96">
        <v>2026</v>
      </c>
      <c r="E77" s="96" t="s">
        <v>35</v>
      </c>
      <c r="F77" s="46" t="s">
        <v>4</v>
      </c>
      <c r="G77" s="35">
        <f>SUM(G78:G81)</f>
        <v>8777451.2999999989</v>
      </c>
      <c r="H77" s="35">
        <f t="shared" ref="H77:O77" si="27">SUM(H78:H81)</f>
        <v>1343016.5</v>
      </c>
      <c r="I77" s="35">
        <f t="shared" si="27"/>
        <v>2587334.7999999998</v>
      </c>
      <c r="J77" s="35">
        <f t="shared" si="27"/>
        <v>3392100</v>
      </c>
      <c r="K77" s="35">
        <f t="shared" si="27"/>
        <v>1455000</v>
      </c>
      <c r="L77" s="35">
        <f t="shared" si="27"/>
        <v>0</v>
      </c>
      <c r="M77" s="35">
        <f t="shared" si="27"/>
        <v>0</v>
      </c>
      <c r="N77" s="35">
        <f t="shared" si="27"/>
        <v>0</v>
      </c>
      <c r="O77" s="35">
        <f t="shared" si="27"/>
        <v>0</v>
      </c>
      <c r="P77" s="135" t="s">
        <v>61</v>
      </c>
      <c r="Q77" s="110" t="s">
        <v>62</v>
      </c>
      <c r="R77" s="129"/>
      <c r="S77" s="129"/>
      <c r="T77" s="142" t="s">
        <v>5</v>
      </c>
      <c r="U77" s="110">
        <v>90</v>
      </c>
      <c r="V77" s="110">
        <v>92</v>
      </c>
      <c r="W77" s="110">
        <v>94</v>
      </c>
      <c r="X77" s="110">
        <v>95</v>
      </c>
      <c r="Y77" s="110">
        <v>96</v>
      </c>
      <c r="Z77" s="110">
        <v>97</v>
      </c>
      <c r="AA77" s="110">
        <v>98</v>
      </c>
      <c r="AB77" s="110"/>
      <c r="AC77" s="25"/>
    </row>
    <row r="78" spans="1:32" s="1" customFormat="1" ht="121.9" customHeight="1" x14ac:dyDescent="0.25">
      <c r="A78" s="93"/>
      <c r="B78" s="94"/>
      <c r="C78" s="95"/>
      <c r="D78" s="96"/>
      <c r="E78" s="96"/>
      <c r="F78" s="46" t="s">
        <v>69</v>
      </c>
      <c r="G78" s="35">
        <f>SUM(H78:O78)</f>
        <v>7098804.8499999996</v>
      </c>
      <c r="H78" s="20">
        <v>873366.35</v>
      </c>
      <c r="I78" s="20">
        <v>2128338.5</v>
      </c>
      <c r="J78" s="19">
        <v>2642100</v>
      </c>
      <c r="K78" s="19">
        <v>1455000</v>
      </c>
      <c r="L78" s="62">
        <v>0</v>
      </c>
      <c r="M78" s="19">
        <v>0</v>
      </c>
      <c r="N78" s="19">
        <v>0</v>
      </c>
      <c r="O78" s="38">
        <v>0</v>
      </c>
      <c r="P78" s="136"/>
      <c r="Q78" s="111"/>
      <c r="R78" s="129" t="s">
        <v>5</v>
      </c>
      <c r="S78" s="129" t="s">
        <v>5</v>
      </c>
      <c r="T78" s="143"/>
      <c r="U78" s="111"/>
      <c r="V78" s="111"/>
      <c r="W78" s="111"/>
      <c r="X78" s="111"/>
      <c r="Y78" s="111"/>
      <c r="Z78" s="111"/>
      <c r="AA78" s="111"/>
      <c r="AB78" s="111"/>
      <c r="AC78" s="7"/>
      <c r="AD78" s="11"/>
      <c r="AE78" s="11"/>
      <c r="AF78" s="11"/>
    </row>
    <row r="79" spans="1:32" s="1" customFormat="1" ht="79.5" customHeight="1" x14ac:dyDescent="0.25">
      <c r="A79" s="93"/>
      <c r="B79" s="94"/>
      <c r="C79" s="95"/>
      <c r="D79" s="96"/>
      <c r="E79" s="96"/>
      <c r="F79" s="46" t="s">
        <v>9</v>
      </c>
      <c r="G79" s="35"/>
      <c r="H79" s="19"/>
      <c r="I79" s="19"/>
      <c r="J79" s="19"/>
      <c r="K79" s="19"/>
      <c r="L79" s="62"/>
      <c r="M79" s="19"/>
      <c r="N79" s="19"/>
      <c r="O79" s="38"/>
      <c r="P79" s="136"/>
      <c r="Q79" s="111"/>
      <c r="R79" s="129"/>
      <c r="S79" s="129"/>
      <c r="T79" s="143"/>
      <c r="U79" s="111"/>
      <c r="V79" s="111"/>
      <c r="W79" s="111"/>
      <c r="X79" s="111"/>
      <c r="Y79" s="111"/>
      <c r="Z79" s="111"/>
      <c r="AA79" s="111"/>
      <c r="AB79" s="111"/>
      <c r="AC79" s="7"/>
      <c r="AD79" s="11"/>
      <c r="AE79" s="11"/>
      <c r="AF79" s="11"/>
    </row>
    <row r="80" spans="1:32" s="1" customFormat="1" ht="130.9" customHeight="1" x14ac:dyDescent="0.25">
      <c r="A80" s="93"/>
      <c r="B80" s="94"/>
      <c r="C80" s="95"/>
      <c r="D80" s="96"/>
      <c r="E80" s="96"/>
      <c r="F80" s="46" t="s">
        <v>10</v>
      </c>
      <c r="G80" s="35">
        <f>SUM(H80:O80)</f>
        <v>1658646.45</v>
      </c>
      <c r="H80" s="19">
        <v>449650.15</v>
      </c>
      <c r="I80" s="19">
        <v>458996.3</v>
      </c>
      <c r="J80" s="19">
        <v>750000</v>
      </c>
      <c r="K80" s="19"/>
      <c r="L80" s="62"/>
      <c r="M80" s="19"/>
      <c r="N80" s="19"/>
      <c r="O80" s="38"/>
      <c r="P80" s="136"/>
      <c r="Q80" s="111"/>
      <c r="R80" s="129"/>
      <c r="S80" s="129"/>
      <c r="T80" s="143"/>
      <c r="U80" s="111"/>
      <c r="V80" s="111"/>
      <c r="W80" s="111"/>
      <c r="X80" s="111"/>
      <c r="Y80" s="111"/>
      <c r="Z80" s="111"/>
      <c r="AA80" s="111"/>
      <c r="AB80" s="111"/>
      <c r="AC80" s="7"/>
      <c r="AD80" s="11"/>
      <c r="AE80" s="11"/>
      <c r="AF80" s="11"/>
    </row>
    <row r="81" spans="1:32" s="1" customFormat="1" ht="114.6" customHeight="1" x14ac:dyDescent="0.25">
      <c r="A81" s="93"/>
      <c r="B81" s="94"/>
      <c r="C81" s="95"/>
      <c r="D81" s="96"/>
      <c r="E81" s="96"/>
      <c r="F81" s="47" t="s">
        <v>22</v>
      </c>
      <c r="G81" s="35">
        <f>SUM(H81:O81)</f>
        <v>20000</v>
      </c>
      <c r="H81" s="19">
        <v>20000</v>
      </c>
      <c r="I81" s="19"/>
      <c r="J81" s="19"/>
      <c r="K81" s="19"/>
      <c r="L81" s="62"/>
      <c r="M81" s="19"/>
      <c r="N81" s="19"/>
      <c r="O81" s="19"/>
      <c r="P81" s="136"/>
      <c r="Q81" s="111"/>
      <c r="R81" s="129"/>
      <c r="S81" s="129"/>
      <c r="T81" s="144"/>
      <c r="U81" s="112"/>
      <c r="V81" s="112"/>
      <c r="W81" s="112"/>
      <c r="X81" s="112"/>
      <c r="Y81" s="112"/>
      <c r="Z81" s="112"/>
      <c r="AA81" s="112"/>
      <c r="AB81" s="112"/>
      <c r="AC81" s="7"/>
      <c r="AD81" s="11"/>
      <c r="AE81" s="11"/>
      <c r="AF81" s="11"/>
    </row>
    <row r="82" spans="1:32" s="1" customFormat="1" ht="71.25" customHeight="1" x14ac:dyDescent="0.25">
      <c r="A82" s="93" t="s">
        <v>41</v>
      </c>
      <c r="B82" s="94" t="s">
        <v>46</v>
      </c>
      <c r="C82" s="95">
        <v>2020</v>
      </c>
      <c r="D82" s="96">
        <v>2026</v>
      </c>
      <c r="E82" s="96" t="s">
        <v>35</v>
      </c>
      <c r="F82" s="46" t="s">
        <v>4</v>
      </c>
      <c r="G82" s="35">
        <f>SUM(G83:G86)</f>
        <v>90733918.599999994</v>
      </c>
      <c r="H82" s="35">
        <f t="shared" ref="H82:O82" si="28">SUM(H83:H86)</f>
        <v>11622206.99</v>
      </c>
      <c r="I82" s="35">
        <f t="shared" si="28"/>
        <v>13904235.460000001</v>
      </c>
      <c r="J82" s="35">
        <f t="shared" si="28"/>
        <v>15830781.120000001</v>
      </c>
      <c r="K82" s="35">
        <f t="shared" si="28"/>
        <v>16135418.620000001</v>
      </c>
      <c r="L82" s="35">
        <f t="shared" si="28"/>
        <v>14809886.59</v>
      </c>
      <c r="M82" s="35">
        <f t="shared" si="28"/>
        <v>9215694.9100000001</v>
      </c>
      <c r="N82" s="35">
        <f t="shared" si="28"/>
        <v>9215694.9100000001</v>
      </c>
      <c r="O82" s="35">
        <f t="shared" si="28"/>
        <v>0</v>
      </c>
      <c r="P82" s="135" t="s">
        <v>48</v>
      </c>
      <c r="Q82" s="110" t="s">
        <v>19</v>
      </c>
      <c r="R82" s="129"/>
      <c r="S82" s="129"/>
      <c r="T82" s="88" t="s">
        <v>5</v>
      </c>
      <c r="U82" s="88" t="s">
        <v>5</v>
      </c>
      <c r="V82" s="88" t="s">
        <v>5</v>
      </c>
      <c r="W82" s="88" t="s">
        <v>5</v>
      </c>
      <c r="X82" s="113" t="s">
        <v>5</v>
      </c>
      <c r="Y82" s="113" t="s">
        <v>5</v>
      </c>
      <c r="Z82" s="113" t="s">
        <v>5</v>
      </c>
      <c r="AA82" s="113" t="s">
        <v>5</v>
      </c>
      <c r="AB82" s="113"/>
      <c r="AC82" s="23"/>
      <c r="AD82" s="11"/>
      <c r="AE82" s="11"/>
      <c r="AF82" s="11"/>
    </row>
    <row r="83" spans="1:32" s="1" customFormat="1" ht="87" customHeight="1" x14ac:dyDescent="0.25">
      <c r="A83" s="93"/>
      <c r="B83" s="94"/>
      <c r="C83" s="95"/>
      <c r="D83" s="96"/>
      <c r="E83" s="96"/>
      <c r="F83" s="46" t="s">
        <v>69</v>
      </c>
      <c r="G83" s="35">
        <f>SUM(H83:O83)</f>
        <v>68331215.709999993</v>
      </c>
      <c r="H83" s="20">
        <v>8459239.8399999999</v>
      </c>
      <c r="I83" s="20">
        <v>10304064.119999999</v>
      </c>
      <c r="J83" s="19">
        <v>11466326.32</v>
      </c>
      <c r="K83" s="19">
        <v>10497863.82</v>
      </c>
      <c r="L83" s="62">
        <v>9172331.7899999991</v>
      </c>
      <c r="M83" s="19">
        <v>9215694.9100000001</v>
      </c>
      <c r="N83" s="19">
        <v>9215694.9100000001</v>
      </c>
      <c r="O83" s="38">
        <v>0</v>
      </c>
      <c r="P83" s="136"/>
      <c r="Q83" s="111"/>
      <c r="R83" s="129"/>
      <c r="S83" s="129"/>
      <c r="T83" s="89"/>
      <c r="U83" s="89"/>
      <c r="V83" s="89"/>
      <c r="W83" s="89"/>
      <c r="X83" s="89"/>
      <c r="Y83" s="89"/>
      <c r="Z83" s="89"/>
      <c r="AA83" s="89"/>
      <c r="AB83" s="89"/>
      <c r="AC83" s="23"/>
      <c r="AD83" s="11"/>
      <c r="AE83" s="11"/>
      <c r="AF83" s="11"/>
    </row>
    <row r="84" spans="1:32" s="1" customFormat="1" ht="78.599999999999994" customHeight="1" x14ac:dyDescent="0.25">
      <c r="A84" s="93"/>
      <c r="B84" s="94"/>
      <c r="C84" s="95"/>
      <c r="D84" s="96"/>
      <c r="E84" s="96"/>
      <c r="F84" s="46" t="s">
        <v>9</v>
      </c>
      <c r="G84" s="35">
        <f>SUM(H84:O84)</f>
        <v>0</v>
      </c>
      <c r="H84" s="19"/>
      <c r="I84" s="19"/>
      <c r="J84" s="19"/>
      <c r="K84" s="19"/>
      <c r="L84" s="62"/>
      <c r="M84" s="19"/>
      <c r="N84" s="19"/>
      <c r="O84" s="38"/>
      <c r="P84" s="136"/>
      <c r="Q84" s="111"/>
      <c r="R84" s="129"/>
      <c r="S84" s="129"/>
      <c r="T84" s="89"/>
      <c r="U84" s="89"/>
      <c r="V84" s="89"/>
      <c r="W84" s="89"/>
      <c r="X84" s="89"/>
      <c r="Y84" s="89"/>
      <c r="Z84" s="89"/>
      <c r="AA84" s="89"/>
      <c r="AB84" s="89"/>
      <c r="AC84" s="23"/>
      <c r="AD84" s="11"/>
      <c r="AE84" s="11"/>
      <c r="AF84" s="11"/>
    </row>
    <row r="85" spans="1:32" s="1" customFormat="1" ht="99" customHeight="1" x14ac:dyDescent="0.25">
      <c r="A85" s="93"/>
      <c r="B85" s="94"/>
      <c r="C85" s="95"/>
      <c r="D85" s="96"/>
      <c r="E85" s="96"/>
      <c r="F85" s="46" t="s">
        <v>10</v>
      </c>
      <c r="G85" s="35">
        <f>SUM(H85:O85)</f>
        <v>22327579.59</v>
      </c>
      <c r="H85" s="19">
        <v>3162967.15</v>
      </c>
      <c r="I85" s="19">
        <v>3525048.04</v>
      </c>
      <c r="J85" s="19">
        <v>4364454.8</v>
      </c>
      <c r="K85" s="19">
        <v>5637554.7999999998</v>
      </c>
      <c r="L85" s="62">
        <v>5637554.7999999998</v>
      </c>
      <c r="M85" s="19"/>
      <c r="N85" s="19"/>
      <c r="O85" s="38"/>
      <c r="P85" s="136"/>
      <c r="Q85" s="111"/>
      <c r="R85" s="129"/>
      <c r="S85" s="129"/>
      <c r="T85" s="89"/>
      <c r="U85" s="89"/>
      <c r="V85" s="89"/>
      <c r="W85" s="89"/>
      <c r="X85" s="89"/>
      <c r="Y85" s="89"/>
      <c r="Z85" s="89"/>
      <c r="AA85" s="89"/>
      <c r="AB85" s="89"/>
      <c r="AC85" s="23"/>
      <c r="AD85" s="11"/>
      <c r="AE85" s="11"/>
      <c r="AF85" s="11"/>
    </row>
    <row r="86" spans="1:32" s="1" customFormat="1" ht="76.900000000000006" customHeight="1" x14ac:dyDescent="0.25">
      <c r="A86" s="93"/>
      <c r="B86" s="94"/>
      <c r="C86" s="95"/>
      <c r="D86" s="96"/>
      <c r="E86" s="96"/>
      <c r="F86" s="46" t="s">
        <v>22</v>
      </c>
      <c r="G86" s="35">
        <f>SUM(H86:O86)</f>
        <v>75123.3</v>
      </c>
      <c r="H86" s="19"/>
      <c r="I86" s="19">
        <v>75123.3</v>
      </c>
      <c r="J86" s="19"/>
      <c r="K86" s="19"/>
      <c r="L86" s="62"/>
      <c r="M86" s="19"/>
      <c r="N86" s="19"/>
      <c r="O86" s="38"/>
      <c r="P86" s="137"/>
      <c r="Q86" s="112"/>
      <c r="R86" s="129"/>
      <c r="S86" s="129"/>
      <c r="T86" s="89"/>
      <c r="U86" s="89"/>
      <c r="V86" s="89"/>
      <c r="W86" s="89"/>
      <c r="X86" s="89"/>
      <c r="Y86" s="89"/>
      <c r="Z86" s="89"/>
      <c r="AA86" s="89"/>
      <c r="AB86" s="89"/>
      <c r="AC86" s="23"/>
      <c r="AD86" s="11"/>
      <c r="AE86" s="11"/>
      <c r="AF86" s="11"/>
    </row>
    <row r="87" spans="1:32" s="1" customFormat="1" ht="0.75" hidden="1" customHeight="1" x14ac:dyDescent="0.25">
      <c r="A87" s="87" t="s">
        <v>12</v>
      </c>
      <c r="B87" s="87"/>
      <c r="C87" s="87">
        <v>2020</v>
      </c>
      <c r="D87" s="87">
        <v>2026</v>
      </c>
      <c r="E87" s="87" t="s">
        <v>37</v>
      </c>
      <c r="F87" s="46" t="s">
        <v>4</v>
      </c>
      <c r="G87" s="35">
        <f t="shared" ref="G87:O87" si="29">G16+G67</f>
        <v>141965919.33999997</v>
      </c>
      <c r="H87" s="35">
        <f t="shared" si="29"/>
        <v>18830576.789999999</v>
      </c>
      <c r="I87" s="54">
        <f t="shared" si="29"/>
        <v>40769113.549999997</v>
      </c>
      <c r="J87" s="35">
        <f t="shared" si="29"/>
        <v>30670603.170000002</v>
      </c>
      <c r="K87" s="35">
        <f t="shared" si="29"/>
        <v>18397384.02</v>
      </c>
      <c r="L87" s="54">
        <f t="shared" si="29"/>
        <v>14866851.99</v>
      </c>
      <c r="M87" s="35">
        <f t="shared" si="29"/>
        <v>9215694.9100000001</v>
      </c>
      <c r="N87" s="35">
        <f t="shared" si="29"/>
        <v>9215694.9100000001</v>
      </c>
      <c r="O87" s="35">
        <f t="shared" si="29"/>
        <v>0</v>
      </c>
      <c r="P87" s="88" t="s">
        <v>5</v>
      </c>
      <c r="Q87" s="88" t="s">
        <v>5</v>
      </c>
      <c r="R87" s="88"/>
      <c r="S87" s="88"/>
      <c r="T87" s="88" t="s">
        <v>5</v>
      </c>
      <c r="U87" s="88" t="s">
        <v>5</v>
      </c>
      <c r="V87" s="50" t="s">
        <v>5</v>
      </c>
      <c r="W87" s="50" t="s">
        <v>5</v>
      </c>
      <c r="X87" s="88" t="s">
        <v>5</v>
      </c>
      <c r="Y87" s="88" t="s">
        <v>5</v>
      </c>
      <c r="Z87" s="88" t="s">
        <v>5</v>
      </c>
      <c r="AA87" s="88" t="s">
        <v>5</v>
      </c>
      <c r="AB87" s="88"/>
      <c r="AC87" s="6"/>
    </row>
    <row r="88" spans="1:32" s="1" customFormat="1" ht="79.5" hidden="1" customHeight="1" x14ac:dyDescent="0.25">
      <c r="A88" s="87"/>
      <c r="B88" s="87"/>
      <c r="C88" s="87"/>
      <c r="D88" s="87"/>
      <c r="E88" s="87"/>
      <c r="F88" s="46" t="s">
        <v>8</v>
      </c>
      <c r="G88" s="35">
        <f t="shared" ref="G88:O88" si="30">G17+G68</f>
        <v>105594152.56999999</v>
      </c>
      <c r="H88" s="35">
        <f t="shared" si="30"/>
        <v>11567016.789999999</v>
      </c>
      <c r="I88" s="54">
        <f t="shared" si="30"/>
        <v>28866055.379999999</v>
      </c>
      <c r="J88" s="35">
        <f t="shared" si="30"/>
        <v>24854494.969999999</v>
      </c>
      <c r="K88" s="35">
        <f t="shared" si="30"/>
        <v>12702863.82</v>
      </c>
      <c r="L88" s="54">
        <f t="shared" si="30"/>
        <v>9172331.7899999991</v>
      </c>
      <c r="M88" s="35">
        <f t="shared" si="30"/>
        <v>9215694.9100000001</v>
      </c>
      <c r="N88" s="35">
        <f t="shared" si="30"/>
        <v>9215694.9100000001</v>
      </c>
      <c r="O88" s="35">
        <f t="shared" si="30"/>
        <v>0</v>
      </c>
      <c r="P88" s="148"/>
      <c r="Q88" s="89"/>
      <c r="R88" s="88"/>
      <c r="S88" s="88"/>
      <c r="T88" s="88"/>
      <c r="U88" s="88"/>
      <c r="V88" s="50" t="s">
        <v>5</v>
      </c>
      <c r="W88" s="50" t="s">
        <v>5</v>
      </c>
      <c r="X88" s="88"/>
      <c r="Y88" s="88"/>
      <c r="Z88" s="88"/>
      <c r="AA88" s="88"/>
      <c r="AB88" s="88"/>
      <c r="AC88" s="6"/>
    </row>
    <row r="89" spans="1:32" s="1" customFormat="1" ht="52.5" hidden="1" customHeight="1" x14ac:dyDescent="0.25">
      <c r="A89" s="87"/>
      <c r="B89" s="87"/>
      <c r="C89" s="87"/>
      <c r="D89" s="87"/>
      <c r="E89" s="87"/>
      <c r="F89" s="46" t="s">
        <v>9</v>
      </c>
      <c r="G89" s="35">
        <f t="shared" ref="G89:O89" si="31">G18+G69</f>
        <v>6146895.5300000003</v>
      </c>
      <c r="H89" s="35">
        <f t="shared" si="31"/>
        <v>0</v>
      </c>
      <c r="I89" s="35">
        <f t="shared" si="31"/>
        <v>6086895.5300000003</v>
      </c>
      <c r="J89" s="35">
        <f t="shared" si="31"/>
        <v>60000</v>
      </c>
      <c r="K89" s="35">
        <f t="shared" si="31"/>
        <v>0</v>
      </c>
      <c r="L89" s="35">
        <f t="shared" si="31"/>
        <v>0</v>
      </c>
      <c r="M89" s="35">
        <f t="shared" si="31"/>
        <v>0</v>
      </c>
      <c r="N89" s="35">
        <f t="shared" si="31"/>
        <v>0</v>
      </c>
      <c r="O89" s="35">
        <f t="shared" si="31"/>
        <v>0</v>
      </c>
      <c r="P89" s="148"/>
      <c r="Q89" s="89"/>
      <c r="R89" s="88"/>
      <c r="S89" s="88"/>
      <c r="T89" s="88"/>
      <c r="U89" s="88"/>
      <c r="V89" s="50" t="s">
        <v>5</v>
      </c>
      <c r="W89" s="50" t="s">
        <v>5</v>
      </c>
      <c r="X89" s="88"/>
      <c r="Y89" s="88"/>
      <c r="Z89" s="88"/>
      <c r="AA89" s="88"/>
      <c r="AB89" s="88"/>
      <c r="AC89" s="6"/>
    </row>
    <row r="90" spans="1:32" s="1" customFormat="1" ht="77.25" hidden="1" customHeight="1" x14ac:dyDescent="0.25">
      <c r="A90" s="87"/>
      <c r="B90" s="87"/>
      <c r="C90" s="87"/>
      <c r="D90" s="87"/>
      <c r="E90" s="87"/>
      <c r="F90" s="46" t="s">
        <v>10</v>
      </c>
      <c r="G90" s="35">
        <f t="shared" ref="G90:O90" si="32">G19+G70</f>
        <v>30129747.940000001</v>
      </c>
      <c r="H90" s="35">
        <f t="shared" si="32"/>
        <v>7243560</v>
      </c>
      <c r="I90" s="35">
        <f t="shared" si="32"/>
        <v>5741039.3399999999</v>
      </c>
      <c r="J90" s="35">
        <f t="shared" si="32"/>
        <v>5756108.2000000002</v>
      </c>
      <c r="K90" s="35">
        <f t="shared" si="32"/>
        <v>5694520.2000000002</v>
      </c>
      <c r="L90" s="35">
        <f t="shared" si="32"/>
        <v>5694520.2000000002</v>
      </c>
      <c r="M90" s="35">
        <f t="shared" si="32"/>
        <v>0</v>
      </c>
      <c r="N90" s="35">
        <f t="shared" si="32"/>
        <v>0</v>
      </c>
      <c r="O90" s="35">
        <f t="shared" si="32"/>
        <v>0</v>
      </c>
      <c r="P90" s="148"/>
      <c r="Q90" s="89"/>
      <c r="R90" s="88"/>
      <c r="S90" s="88"/>
      <c r="T90" s="88"/>
      <c r="U90" s="88"/>
      <c r="V90" s="50" t="s">
        <v>5</v>
      </c>
      <c r="W90" s="50" t="s">
        <v>5</v>
      </c>
      <c r="X90" s="88"/>
      <c r="Y90" s="88"/>
      <c r="Z90" s="88"/>
      <c r="AA90" s="88"/>
      <c r="AB90" s="88"/>
      <c r="AC90" s="6"/>
    </row>
    <row r="91" spans="1:32" s="1" customFormat="1" ht="2.25" hidden="1" customHeight="1" x14ac:dyDescent="0.25">
      <c r="A91" s="87"/>
      <c r="B91" s="87"/>
      <c r="C91" s="87"/>
      <c r="D91" s="87"/>
      <c r="E91" s="87"/>
      <c r="F91" s="47" t="s">
        <v>22</v>
      </c>
      <c r="G91" s="35">
        <f t="shared" ref="G91:O91" si="33">G20+G71</f>
        <v>95123.3</v>
      </c>
      <c r="H91" s="35">
        <f t="shared" si="33"/>
        <v>20000</v>
      </c>
      <c r="I91" s="35">
        <f t="shared" si="33"/>
        <v>75123.3</v>
      </c>
      <c r="J91" s="35">
        <f t="shared" si="33"/>
        <v>0</v>
      </c>
      <c r="K91" s="35">
        <f t="shared" si="33"/>
        <v>0</v>
      </c>
      <c r="L91" s="35">
        <f t="shared" si="33"/>
        <v>0</v>
      </c>
      <c r="M91" s="35">
        <f t="shared" si="33"/>
        <v>0</v>
      </c>
      <c r="N91" s="35">
        <f t="shared" si="33"/>
        <v>0</v>
      </c>
      <c r="O91" s="35">
        <f t="shared" si="33"/>
        <v>0</v>
      </c>
      <c r="P91" s="148"/>
      <c r="Q91" s="89"/>
      <c r="R91" s="88"/>
      <c r="S91" s="88"/>
      <c r="T91" s="88"/>
      <c r="U91" s="88"/>
      <c r="V91" s="50" t="s">
        <v>5</v>
      </c>
      <c r="W91" s="50" t="s">
        <v>5</v>
      </c>
      <c r="X91" s="88"/>
      <c r="Y91" s="88"/>
      <c r="Z91" s="88"/>
      <c r="AA91" s="88"/>
      <c r="AB91" s="88"/>
      <c r="AC91" s="6"/>
    </row>
    <row r="92" spans="1:32" s="1" customFormat="1" ht="48.75" hidden="1" customHeight="1" x14ac:dyDescent="0.25">
      <c r="A92" s="32" t="s">
        <v>9</v>
      </c>
      <c r="B92" s="32"/>
      <c r="C92" s="32"/>
      <c r="D92" s="32"/>
      <c r="E92" s="31"/>
      <c r="F92" s="31"/>
      <c r="G92" s="34"/>
      <c r="H92" s="35"/>
      <c r="I92" s="35"/>
      <c r="J92" s="35"/>
      <c r="K92" s="35"/>
      <c r="L92" s="35"/>
      <c r="M92" s="35"/>
      <c r="N92" s="35"/>
      <c r="O92" s="35"/>
      <c r="P92" s="88" t="s">
        <v>5</v>
      </c>
      <c r="Q92" s="88" t="s">
        <v>5</v>
      </c>
      <c r="R92" s="88"/>
      <c r="S92" s="88"/>
      <c r="T92" s="88"/>
      <c r="U92" s="88"/>
      <c r="V92" s="50" t="s">
        <v>5</v>
      </c>
      <c r="W92" s="50" t="s">
        <v>5</v>
      </c>
      <c r="X92" s="88"/>
      <c r="Y92" s="88"/>
      <c r="Z92" s="88"/>
      <c r="AA92" s="88"/>
      <c r="AB92" s="88"/>
      <c r="AC92" s="6"/>
    </row>
    <row r="93" spans="1:32" s="1" customFormat="1" ht="1.5" customHeight="1" x14ac:dyDescent="0.25">
      <c r="A93" s="32"/>
      <c r="B93" s="32"/>
      <c r="C93" s="32"/>
      <c r="D93" s="32"/>
      <c r="E93" s="31"/>
      <c r="F93" s="31"/>
      <c r="G93" s="34"/>
      <c r="H93" s="35"/>
      <c r="I93" s="35"/>
      <c r="J93" s="35"/>
      <c r="K93" s="35"/>
      <c r="L93" s="35"/>
      <c r="M93" s="35"/>
      <c r="N93" s="35"/>
      <c r="O93" s="35"/>
      <c r="P93" s="88"/>
      <c r="Q93" s="88"/>
      <c r="R93" s="88"/>
      <c r="S93" s="88"/>
      <c r="T93" s="88"/>
      <c r="U93" s="88"/>
      <c r="V93" s="50" t="s">
        <v>5</v>
      </c>
      <c r="W93" s="50" t="s">
        <v>5</v>
      </c>
      <c r="X93" s="88"/>
      <c r="Y93" s="88"/>
      <c r="Z93" s="88"/>
      <c r="AA93" s="88"/>
      <c r="AB93" s="88"/>
      <c r="AC93" s="6"/>
    </row>
    <row r="94" spans="1:32" s="1" customFormat="1" ht="71.25" customHeight="1" x14ac:dyDescent="0.25">
      <c r="A94" s="87" t="s">
        <v>12</v>
      </c>
      <c r="B94" s="87"/>
      <c r="C94" s="87">
        <v>2020</v>
      </c>
      <c r="D94" s="87">
        <v>2026</v>
      </c>
      <c r="E94" s="87" t="s">
        <v>37</v>
      </c>
      <c r="F94" s="72" t="s">
        <v>4</v>
      </c>
      <c r="G94" s="70">
        <f t="shared" ref="G94:O94" si="34">G21+G72</f>
        <v>141965919.33999997</v>
      </c>
      <c r="H94" s="70">
        <f t="shared" si="34"/>
        <v>18830576.789999999</v>
      </c>
      <c r="I94" s="70">
        <f t="shared" si="34"/>
        <v>40769113.549999997</v>
      </c>
      <c r="J94" s="70">
        <f t="shared" si="34"/>
        <v>30670603.170000002</v>
      </c>
      <c r="K94" s="70">
        <f t="shared" si="34"/>
        <v>18397384.02</v>
      </c>
      <c r="L94" s="70">
        <f t="shared" si="34"/>
        <v>14866851.99</v>
      </c>
      <c r="M94" s="70">
        <f t="shared" si="34"/>
        <v>9215694.9100000001</v>
      </c>
      <c r="N94" s="70">
        <f t="shared" si="34"/>
        <v>9215694.9100000001</v>
      </c>
      <c r="O94" s="70">
        <f t="shared" si="34"/>
        <v>0</v>
      </c>
      <c r="P94" s="88"/>
      <c r="Q94" s="88"/>
      <c r="R94" s="88"/>
      <c r="S94" s="88"/>
      <c r="T94" s="88"/>
      <c r="U94" s="88"/>
      <c r="V94" s="88" t="s">
        <v>5</v>
      </c>
      <c r="W94" s="88" t="s">
        <v>5</v>
      </c>
      <c r="X94" s="88"/>
      <c r="Y94" s="88"/>
      <c r="Z94" s="88"/>
      <c r="AA94" s="88"/>
      <c r="AB94" s="88"/>
      <c r="AC94" s="23"/>
      <c r="AD94" s="11"/>
      <c r="AE94" s="11"/>
      <c r="AF94" s="11"/>
    </row>
    <row r="95" spans="1:32" s="1" customFormat="1" ht="87" customHeight="1" x14ac:dyDescent="0.25">
      <c r="A95" s="87"/>
      <c r="B95" s="87"/>
      <c r="C95" s="87"/>
      <c r="D95" s="87"/>
      <c r="E95" s="87"/>
      <c r="F95" s="72" t="s">
        <v>8</v>
      </c>
      <c r="G95" s="70">
        <f t="shared" ref="G95:O95" si="35">SUM(G22+G73)</f>
        <v>105594152.56999999</v>
      </c>
      <c r="H95" s="70">
        <f t="shared" si="35"/>
        <v>11567016.789999999</v>
      </c>
      <c r="I95" s="70">
        <f t="shared" si="35"/>
        <v>28866055.379999999</v>
      </c>
      <c r="J95" s="70">
        <f t="shared" si="35"/>
        <v>24854494.969999999</v>
      </c>
      <c r="K95" s="70">
        <f t="shared" si="35"/>
        <v>12702863.82</v>
      </c>
      <c r="L95" s="70">
        <f t="shared" si="35"/>
        <v>9172331.7899999991</v>
      </c>
      <c r="M95" s="70">
        <f t="shared" si="35"/>
        <v>9215694.9100000001</v>
      </c>
      <c r="N95" s="70">
        <f t="shared" si="35"/>
        <v>9215694.9100000001</v>
      </c>
      <c r="O95" s="70">
        <f t="shared" si="35"/>
        <v>0</v>
      </c>
      <c r="P95" s="88"/>
      <c r="Q95" s="88"/>
      <c r="R95" s="50"/>
      <c r="S95" s="50"/>
      <c r="T95" s="50" t="s">
        <v>5</v>
      </c>
      <c r="U95" s="50" t="s">
        <v>5</v>
      </c>
      <c r="V95" s="89"/>
      <c r="W95" s="89"/>
      <c r="X95" s="50" t="s">
        <v>5</v>
      </c>
      <c r="Y95" s="50" t="s">
        <v>5</v>
      </c>
      <c r="Z95" s="50" t="s">
        <v>5</v>
      </c>
      <c r="AA95" s="50" t="s">
        <v>5</v>
      </c>
      <c r="AB95" s="50"/>
      <c r="AC95" s="23"/>
      <c r="AD95" s="11"/>
      <c r="AE95" s="11"/>
      <c r="AF95" s="11"/>
    </row>
    <row r="96" spans="1:32" s="1" customFormat="1" ht="78.599999999999994" customHeight="1" x14ac:dyDescent="0.25">
      <c r="A96" s="87"/>
      <c r="B96" s="87"/>
      <c r="C96" s="87"/>
      <c r="D96" s="87"/>
      <c r="E96" s="87"/>
      <c r="F96" s="72" t="s">
        <v>9</v>
      </c>
      <c r="G96" s="70">
        <f t="shared" ref="G96:O96" si="36">G23+G74</f>
        <v>6146895.5300000003</v>
      </c>
      <c r="H96" s="70">
        <f t="shared" si="36"/>
        <v>0</v>
      </c>
      <c r="I96" s="70">
        <f t="shared" si="36"/>
        <v>6086895.5300000003</v>
      </c>
      <c r="J96" s="70">
        <f t="shared" si="36"/>
        <v>60000</v>
      </c>
      <c r="K96" s="70">
        <f t="shared" si="36"/>
        <v>0</v>
      </c>
      <c r="L96" s="70">
        <f t="shared" si="36"/>
        <v>0</v>
      </c>
      <c r="M96" s="70">
        <f t="shared" si="36"/>
        <v>0</v>
      </c>
      <c r="N96" s="70">
        <f t="shared" si="36"/>
        <v>0</v>
      </c>
      <c r="O96" s="70">
        <f t="shared" si="36"/>
        <v>0</v>
      </c>
      <c r="P96" s="88"/>
      <c r="Q96" s="88"/>
      <c r="R96" s="50"/>
      <c r="S96" s="50"/>
      <c r="T96" s="50"/>
      <c r="U96" s="50"/>
      <c r="V96" s="89"/>
      <c r="W96" s="89"/>
      <c r="X96" s="50"/>
      <c r="Y96" s="50"/>
      <c r="Z96" s="50"/>
      <c r="AA96" s="50"/>
      <c r="AB96" s="50"/>
      <c r="AC96" s="23"/>
      <c r="AD96" s="11"/>
      <c r="AE96" s="11"/>
      <c r="AF96" s="11"/>
    </row>
    <row r="97" spans="1:32" s="1" customFormat="1" ht="99" customHeight="1" x14ac:dyDescent="0.25">
      <c r="A97" s="87"/>
      <c r="B97" s="87"/>
      <c r="C97" s="87"/>
      <c r="D97" s="87"/>
      <c r="E97" s="87"/>
      <c r="F97" s="72" t="s">
        <v>10</v>
      </c>
      <c r="G97" s="70">
        <f t="shared" ref="G97:O97" si="37">G24+G75</f>
        <v>30129747.940000001</v>
      </c>
      <c r="H97" s="70">
        <f t="shared" si="37"/>
        <v>7243560</v>
      </c>
      <c r="I97" s="70">
        <f t="shared" si="37"/>
        <v>5741039.3399999999</v>
      </c>
      <c r="J97" s="70">
        <f t="shared" si="37"/>
        <v>5756108.2000000002</v>
      </c>
      <c r="K97" s="70">
        <f t="shared" si="37"/>
        <v>5694520.2000000002</v>
      </c>
      <c r="L97" s="70">
        <f t="shared" si="37"/>
        <v>5694520.2000000002</v>
      </c>
      <c r="M97" s="70">
        <f t="shared" si="37"/>
        <v>0</v>
      </c>
      <c r="N97" s="70">
        <f t="shared" si="37"/>
        <v>0</v>
      </c>
      <c r="O97" s="70">
        <f t="shared" si="37"/>
        <v>0</v>
      </c>
      <c r="P97" s="88"/>
      <c r="Q97" s="88"/>
      <c r="R97" s="50"/>
      <c r="S97" s="50"/>
      <c r="T97" s="50"/>
      <c r="U97" s="50"/>
      <c r="V97" s="89"/>
      <c r="W97" s="89"/>
      <c r="X97" s="50"/>
      <c r="Y97" s="50"/>
      <c r="Z97" s="50"/>
      <c r="AA97" s="50"/>
      <c r="AB97" s="50"/>
      <c r="AC97" s="23"/>
      <c r="AD97" s="11"/>
      <c r="AE97" s="11"/>
      <c r="AF97" s="11"/>
    </row>
    <row r="98" spans="1:32" s="1" customFormat="1" ht="76.900000000000006" customHeight="1" x14ac:dyDescent="0.25">
      <c r="A98" s="87"/>
      <c r="B98" s="87"/>
      <c r="C98" s="87"/>
      <c r="D98" s="87"/>
      <c r="E98" s="87"/>
      <c r="F98" s="47" t="s">
        <v>22</v>
      </c>
      <c r="G98" s="70">
        <f t="shared" ref="G98:O98" si="38">G25+G76</f>
        <v>95123.3</v>
      </c>
      <c r="H98" s="70">
        <f t="shared" si="38"/>
        <v>20000</v>
      </c>
      <c r="I98" s="70">
        <f t="shared" si="38"/>
        <v>75123.3</v>
      </c>
      <c r="J98" s="70">
        <f t="shared" si="38"/>
        <v>0</v>
      </c>
      <c r="K98" s="70">
        <f t="shared" si="38"/>
        <v>0</v>
      </c>
      <c r="L98" s="70">
        <f t="shared" si="38"/>
        <v>0</v>
      </c>
      <c r="M98" s="70">
        <f t="shared" si="38"/>
        <v>0</v>
      </c>
      <c r="N98" s="70">
        <f t="shared" si="38"/>
        <v>0</v>
      </c>
      <c r="O98" s="70">
        <f t="shared" si="38"/>
        <v>0</v>
      </c>
      <c r="P98" s="88"/>
      <c r="Q98" s="88"/>
      <c r="R98" s="50"/>
      <c r="S98" s="50"/>
      <c r="T98" s="50"/>
      <c r="U98" s="50"/>
      <c r="V98" s="89"/>
      <c r="W98" s="89"/>
      <c r="X98" s="50"/>
      <c r="Y98" s="50"/>
      <c r="Z98" s="50"/>
      <c r="AA98" s="50"/>
      <c r="AB98" s="50"/>
      <c r="AC98" s="23"/>
      <c r="AD98" s="11"/>
      <c r="AE98" s="11"/>
      <c r="AF98" s="11"/>
    </row>
    <row r="99" spans="1:32" s="1" customFormat="1" ht="57.6" customHeight="1" x14ac:dyDescent="0.25">
      <c r="A99" s="92" t="s">
        <v>68</v>
      </c>
      <c r="B99" s="92"/>
      <c r="C99" s="31">
        <v>2020</v>
      </c>
      <c r="D99" s="31">
        <v>2026</v>
      </c>
      <c r="E99" s="31" t="s">
        <v>5</v>
      </c>
      <c r="F99" s="31" t="s">
        <v>5</v>
      </c>
      <c r="G99" s="35" t="s">
        <v>5</v>
      </c>
      <c r="H99" s="35" t="s">
        <v>5</v>
      </c>
      <c r="I99" s="35" t="s">
        <v>5</v>
      </c>
      <c r="J99" s="35" t="s">
        <v>5</v>
      </c>
      <c r="K99" s="35" t="s">
        <v>5</v>
      </c>
      <c r="L99" s="35" t="s">
        <v>5</v>
      </c>
      <c r="M99" s="35" t="s">
        <v>5</v>
      </c>
      <c r="N99" s="35" t="s">
        <v>5</v>
      </c>
      <c r="O99" s="35" t="s">
        <v>5</v>
      </c>
      <c r="P99" s="88"/>
      <c r="Q99" s="88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6"/>
    </row>
    <row r="100" spans="1:32" s="1" customFormat="1" ht="108.75" customHeight="1" x14ac:dyDescent="0.25">
      <c r="A100" s="87">
        <v>1</v>
      </c>
      <c r="B100" s="92" t="s">
        <v>63</v>
      </c>
      <c r="C100" s="87">
        <v>2020</v>
      </c>
      <c r="D100" s="87">
        <v>2026</v>
      </c>
      <c r="E100" s="87" t="s">
        <v>42</v>
      </c>
      <c r="F100" s="46" t="s">
        <v>4</v>
      </c>
      <c r="G100" s="35">
        <f>G105</f>
        <v>48319714.369999997</v>
      </c>
      <c r="H100" s="35">
        <f t="shared" ref="H100:O100" si="39">H105</f>
        <v>5934388.3300000001</v>
      </c>
      <c r="I100" s="70">
        <f t="shared" si="39"/>
        <v>7396960.1500000004</v>
      </c>
      <c r="J100" s="70">
        <f t="shared" si="39"/>
        <v>7946006.3499999996</v>
      </c>
      <c r="K100" s="70">
        <f t="shared" si="39"/>
        <v>7973401.1900000004</v>
      </c>
      <c r="L100" s="70">
        <f t="shared" si="39"/>
        <v>7812536.6900000004</v>
      </c>
      <c r="M100" s="70">
        <f t="shared" si="39"/>
        <v>5628210.8300000001</v>
      </c>
      <c r="N100" s="70">
        <f t="shared" si="39"/>
        <v>5628210.8300000001</v>
      </c>
      <c r="O100" s="35">
        <f t="shared" si="39"/>
        <v>0</v>
      </c>
      <c r="P100" s="50" t="s">
        <v>5</v>
      </c>
      <c r="Q100" s="50" t="s">
        <v>5</v>
      </c>
      <c r="R100" s="52"/>
      <c r="S100" s="52"/>
      <c r="T100" s="145" t="s">
        <v>5</v>
      </c>
      <c r="U100" s="167" t="s">
        <v>5</v>
      </c>
      <c r="V100" s="145" t="s">
        <v>5</v>
      </c>
      <c r="W100" s="145" t="s">
        <v>5</v>
      </c>
      <c r="X100" s="145" t="s">
        <v>5</v>
      </c>
      <c r="Y100" s="145" t="s">
        <v>5</v>
      </c>
      <c r="Z100" s="60" t="s">
        <v>5</v>
      </c>
      <c r="AA100" s="145" t="s">
        <v>5</v>
      </c>
      <c r="AB100" s="145" t="s">
        <v>5</v>
      </c>
      <c r="AC100" s="6"/>
    </row>
    <row r="101" spans="1:32" s="1" customFormat="1" ht="77.25" customHeight="1" x14ac:dyDescent="0.25">
      <c r="A101" s="87"/>
      <c r="B101" s="92"/>
      <c r="C101" s="87"/>
      <c r="D101" s="87"/>
      <c r="E101" s="87"/>
      <c r="F101" s="46" t="s">
        <v>8</v>
      </c>
      <c r="G101" s="35">
        <f t="shared" ref="G101:O101" si="40">G106</f>
        <v>48319714.369999997</v>
      </c>
      <c r="H101" s="35">
        <f t="shared" si="40"/>
        <v>5934388.3300000001</v>
      </c>
      <c r="I101" s="70">
        <f t="shared" si="40"/>
        <v>7396960.1500000004</v>
      </c>
      <c r="J101" s="70">
        <f t="shared" si="40"/>
        <v>7946006.3499999996</v>
      </c>
      <c r="K101" s="70">
        <f t="shared" si="40"/>
        <v>7973401.1900000004</v>
      </c>
      <c r="L101" s="70">
        <f t="shared" si="40"/>
        <v>7812536.6900000004</v>
      </c>
      <c r="M101" s="70">
        <f t="shared" si="40"/>
        <v>5628210.8300000001</v>
      </c>
      <c r="N101" s="70">
        <f t="shared" si="40"/>
        <v>5628210.8300000001</v>
      </c>
      <c r="O101" s="35">
        <f t="shared" si="40"/>
        <v>0</v>
      </c>
      <c r="P101" s="50"/>
      <c r="Q101" s="50"/>
      <c r="R101" s="52"/>
      <c r="S101" s="52"/>
      <c r="T101" s="146"/>
      <c r="U101" s="168"/>
      <c r="V101" s="146"/>
      <c r="W101" s="146"/>
      <c r="X101" s="146"/>
      <c r="Y101" s="146"/>
      <c r="Z101" s="61"/>
      <c r="AA101" s="146"/>
      <c r="AB101" s="146"/>
      <c r="AC101" s="6"/>
    </row>
    <row r="102" spans="1:32" s="1" customFormat="1" ht="81.599999999999994" hidden="1" customHeight="1" x14ac:dyDescent="0.25">
      <c r="A102" s="87"/>
      <c r="B102" s="92"/>
      <c r="C102" s="87"/>
      <c r="D102" s="87"/>
      <c r="E102" s="87"/>
      <c r="F102" s="46" t="s">
        <v>9</v>
      </c>
      <c r="G102" s="35">
        <f>G112</f>
        <v>0</v>
      </c>
      <c r="H102" s="35">
        <f t="shared" ref="H102:O102" si="41">H112</f>
        <v>0</v>
      </c>
      <c r="I102" s="54">
        <f t="shared" si="41"/>
        <v>0</v>
      </c>
      <c r="J102" s="35">
        <f t="shared" si="41"/>
        <v>0</v>
      </c>
      <c r="K102" s="35">
        <f t="shared" si="41"/>
        <v>0</v>
      </c>
      <c r="L102" s="35">
        <f t="shared" si="41"/>
        <v>0</v>
      </c>
      <c r="M102" s="35">
        <f t="shared" si="41"/>
        <v>0</v>
      </c>
      <c r="N102" s="35">
        <f t="shared" si="41"/>
        <v>0</v>
      </c>
      <c r="O102" s="35">
        <f t="shared" si="41"/>
        <v>0</v>
      </c>
      <c r="P102" s="50"/>
      <c r="Q102" s="50"/>
      <c r="R102" s="51"/>
      <c r="S102" s="51"/>
      <c r="T102" s="146"/>
      <c r="U102" s="168"/>
      <c r="V102" s="146"/>
      <c r="W102" s="146"/>
      <c r="X102" s="146"/>
      <c r="Y102" s="146"/>
      <c r="Z102" s="61"/>
      <c r="AA102" s="146"/>
      <c r="AB102" s="146"/>
      <c r="AC102" s="6"/>
    </row>
    <row r="103" spans="1:32" s="1" customFormat="1" ht="138.6" hidden="1" customHeight="1" x14ac:dyDescent="0.25">
      <c r="A103" s="87"/>
      <c r="B103" s="92"/>
      <c r="C103" s="87"/>
      <c r="D103" s="87"/>
      <c r="E103" s="87"/>
      <c r="F103" s="46" t="s">
        <v>10</v>
      </c>
      <c r="G103" s="35">
        <f t="shared" ref="G103:O104" si="42">G113</f>
        <v>0</v>
      </c>
      <c r="H103" s="35">
        <f t="shared" si="42"/>
        <v>0</v>
      </c>
      <c r="I103" s="35">
        <f t="shared" si="42"/>
        <v>0</v>
      </c>
      <c r="J103" s="35">
        <f t="shared" si="42"/>
        <v>0</v>
      </c>
      <c r="K103" s="35">
        <f t="shared" si="42"/>
        <v>0</v>
      </c>
      <c r="L103" s="35">
        <f t="shared" si="42"/>
        <v>0</v>
      </c>
      <c r="M103" s="35">
        <f t="shared" si="42"/>
        <v>0</v>
      </c>
      <c r="N103" s="35">
        <f t="shared" si="42"/>
        <v>0</v>
      </c>
      <c r="O103" s="35">
        <f t="shared" si="42"/>
        <v>0</v>
      </c>
      <c r="P103" s="50"/>
      <c r="Q103" s="50"/>
      <c r="R103" s="51"/>
      <c r="S103" s="51"/>
      <c r="T103" s="146"/>
      <c r="U103" s="168"/>
      <c r="V103" s="146"/>
      <c r="W103" s="146"/>
      <c r="X103" s="146"/>
      <c r="Y103" s="146"/>
      <c r="Z103" s="61"/>
      <c r="AA103" s="146"/>
      <c r="AB103" s="146"/>
      <c r="AC103" s="6"/>
    </row>
    <row r="104" spans="1:32" s="1" customFormat="1" ht="81.599999999999994" hidden="1" customHeight="1" x14ac:dyDescent="0.25">
      <c r="A104" s="87"/>
      <c r="B104" s="92"/>
      <c r="C104" s="87"/>
      <c r="D104" s="87"/>
      <c r="E104" s="87"/>
      <c r="F104" s="46" t="s">
        <v>22</v>
      </c>
      <c r="G104" s="35">
        <f t="shared" si="42"/>
        <v>0</v>
      </c>
      <c r="H104" s="35">
        <f t="shared" si="42"/>
        <v>0</v>
      </c>
      <c r="I104" s="35">
        <f t="shared" si="42"/>
        <v>0</v>
      </c>
      <c r="J104" s="35">
        <f t="shared" si="42"/>
        <v>0</v>
      </c>
      <c r="K104" s="35">
        <f t="shared" si="42"/>
        <v>0</v>
      </c>
      <c r="L104" s="35">
        <f t="shared" si="42"/>
        <v>0</v>
      </c>
      <c r="M104" s="35">
        <f t="shared" si="42"/>
        <v>0</v>
      </c>
      <c r="N104" s="35">
        <f t="shared" si="42"/>
        <v>0</v>
      </c>
      <c r="O104" s="35">
        <f t="shared" si="42"/>
        <v>0</v>
      </c>
      <c r="P104" s="50"/>
      <c r="Q104" s="50"/>
      <c r="R104" s="51"/>
      <c r="S104" s="51"/>
      <c r="T104" s="146"/>
      <c r="U104" s="168"/>
      <c r="V104" s="146"/>
      <c r="W104" s="146"/>
      <c r="X104" s="146"/>
      <c r="Y104" s="146"/>
      <c r="Z104" s="61"/>
      <c r="AA104" s="146"/>
      <c r="AB104" s="146"/>
      <c r="AC104" s="6"/>
    </row>
    <row r="105" spans="1:32" s="1" customFormat="1" ht="81.599999999999994" hidden="1" customHeight="1" x14ac:dyDescent="0.25">
      <c r="A105" s="127" t="s">
        <v>65</v>
      </c>
      <c r="B105" s="128" t="s">
        <v>64</v>
      </c>
      <c r="C105" s="124">
        <v>2020</v>
      </c>
      <c r="D105" s="124">
        <v>2026</v>
      </c>
      <c r="E105" s="124" t="s">
        <v>42</v>
      </c>
      <c r="F105" s="46" t="s">
        <v>4</v>
      </c>
      <c r="G105" s="35">
        <f t="shared" ref="G105:O105" si="43">G106+G112+G119+G120</f>
        <v>48319714.369999997</v>
      </c>
      <c r="H105" s="35">
        <f t="shared" si="43"/>
        <v>5934388.3300000001</v>
      </c>
      <c r="I105" s="54">
        <f t="shared" si="43"/>
        <v>7396960.1500000004</v>
      </c>
      <c r="J105" s="35">
        <f t="shared" si="43"/>
        <v>7946006.3499999996</v>
      </c>
      <c r="K105" s="35">
        <f t="shared" si="43"/>
        <v>7973401.1900000004</v>
      </c>
      <c r="L105" s="35">
        <f t="shared" si="43"/>
        <v>7812536.6900000004</v>
      </c>
      <c r="M105" s="35">
        <f t="shared" si="43"/>
        <v>5628210.8300000001</v>
      </c>
      <c r="N105" s="35">
        <f t="shared" si="43"/>
        <v>5628210.8300000001</v>
      </c>
      <c r="O105" s="35">
        <f t="shared" si="43"/>
        <v>0</v>
      </c>
      <c r="P105" s="145" t="s">
        <v>5</v>
      </c>
      <c r="Q105" s="145" t="s">
        <v>5</v>
      </c>
      <c r="R105" s="51"/>
      <c r="S105" s="51"/>
      <c r="T105" s="146"/>
      <c r="U105" s="168"/>
      <c r="V105" s="146"/>
      <c r="W105" s="146"/>
      <c r="X105" s="146"/>
      <c r="Y105" s="146"/>
      <c r="Z105" s="61"/>
      <c r="AA105" s="146"/>
      <c r="AB105" s="146"/>
      <c r="AC105" s="6"/>
    </row>
    <row r="106" spans="1:32" s="1" customFormat="1" ht="81.599999999999994" hidden="1" customHeight="1" x14ac:dyDescent="0.25">
      <c r="A106" s="127"/>
      <c r="B106" s="128"/>
      <c r="C106" s="124"/>
      <c r="D106" s="124"/>
      <c r="E106" s="124"/>
      <c r="F106" s="130" t="s">
        <v>8</v>
      </c>
      <c r="G106" s="115">
        <f>H106+I106+J106+K106+L106+M106+N106+O106</f>
        <v>48319714.369999997</v>
      </c>
      <c r="H106" s="103">
        <v>5934388.3300000001</v>
      </c>
      <c r="I106" s="103">
        <v>7396960.1500000004</v>
      </c>
      <c r="J106" s="103">
        <f t="shared" ref="J106:N106" si="44">SUM(J135)</f>
        <v>7946006.3499999996</v>
      </c>
      <c r="K106" s="103">
        <f t="shared" si="44"/>
        <v>7973401.1900000004</v>
      </c>
      <c r="L106" s="103">
        <f t="shared" si="44"/>
        <v>7812536.6900000004</v>
      </c>
      <c r="M106" s="103">
        <f t="shared" si="44"/>
        <v>5628210.8300000001</v>
      </c>
      <c r="N106" s="103">
        <f t="shared" si="44"/>
        <v>5628210.8300000001</v>
      </c>
      <c r="O106" s="103">
        <v>0</v>
      </c>
      <c r="P106" s="146"/>
      <c r="Q106" s="146"/>
      <c r="R106" s="51"/>
      <c r="S106" s="51"/>
      <c r="T106" s="146"/>
      <c r="U106" s="168"/>
      <c r="V106" s="146"/>
      <c r="W106" s="146"/>
      <c r="X106" s="146"/>
      <c r="Y106" s="146"/>
      <c r="Z106" s="61"/>
      <c r="AA106" s="146"/>
      <c r="AB106" s="146"/>
      <c r="AC106" s="6"/>
    </row>
    <row r="107" spans="1:32" s="1" customFormat="1" ht="111" customHeight="1" x14ac:dyDescent="0.25">
      <c r="A107" s="127"/>
      <c r="B107" s="128"/>
      <c r="C107" s="124"/>
      <c r="D107" s="124"/>
      <c r="E107" s="124"/>
      <c r="F107" s="131"/>
      <c r="G107" s="116"/>
      <c r="H107" s="104"/>
      <c r="I107" s="104"/>
      <c r="J107" s="104"/>
      <c r="K107" s="104"/>
      <c r="L107" s="104"/>
      <c r="M107" s="104"/>
      <c r="N107" s="104"/>
      <c r="O107" s="104"/>
      <c r="P107" s="146"/>
      <c r="Q107" s="146"/>
      <c r="R107" s="52"/>
      <c r="S107" s="52"/>
      <c r="T107" s="146"/>
      <c r="U107" s="168"/>
      <c r="V107" s="146"/>
      <c r="W107" s="146"/>
      <c r="X107" s="146"/>
      <c r="Y107" s="146"/>
      <c r="Z107" s="61"/>
      <c r="AA107" s="146"/>
      <c r="AB107" s="146"/>
      <c r="AC107" s="6"/>
    </row>
    <row r="108" spans="1:32" s="1" customFormat="1" ht="1.1499999999999999" hidden="1" customHeight="1" x14ac:dyDescent="0.25">
      <c r="A108" s="127"/>
      <c r="B108" s="128"/>
      <c r="C108" s="124"/>
      <c r="D108" s="124"/>
      <c r="E108" s="124"/>
      <c r="F108" s="131"/>
      <c r="G108" s="116"/>
      <c r="H108" s="104"/>
      <c r="I108" s="104"/>
      <c r="J108" s="104"/>
      <c r="K108" s="104"/>
      <c r="L108" s="104"/>
      <c r="M108" s="104"/>
      <c r="N108" s="104"/>
      <c r="O108" s="104"/>
      <c r="P108" s="146"/>
      <c r="Q108" s="146"/>
      <c r="R108" s="52"/>
      <c r="S108" s="52"/>
      <c r="T108" s="146"/>
      <c r="U108" s="168"/>
      <c r="V108" s="146"/>
      <c r="W108" s="146"/>
      <c r="X108" s="146"/>
      <c r="Y108" s="146"/>
      <c r="Z108" s="61"/>
      <c r="AA108" s="146"/>
      <c r="AB108" s="146"/>
      <c r="AC108" s="6"/>
    </row>
    <row r="109" spans="1:32" s="1" customFormat="1" ht="81.599999999999994" hidden="1" customHeight="1" x14ac:dyDescent="0.25">
      <c r="A109" s="127"/>
      <c r="B109" s="128"/>
      <c r="C109" s="124"/>
      <c r="D109" s="124"/>
      <c r="E109" s="124"/>
      <c r="F109" s="131"/>
      <c r="G109" s="116"/>
      <c r="H109" s="104"/>
      <c r="I109" s="104"/>
      <c r="J109" s="104"/>
      <c r="K109" s="104"/>
      <c r="L109" s="104"/>
      <c r="M109" s="104"/>
      <c r="N109" s="104"/>
      <c r="O109" s="104"/>
      <c r="P109" s="146"/>
      <c r="Q109" s="146"/>
      <c r="R109" s="52"/>
      <c r="S109" s="52"/>
      <c r="T109" s="146"/>
      <c r="U109" s="168"/>
      <c r="V109" s="146"/>
      <c r="W109" s="146"/>
      <c r="X109" s="146"/>
      <c r="Y109" s="146"/>
      <c r="Z109" s="61"/>
      <c r="AA109" s="146"/>
      <c r="AB109" s="146"/>
      <c r="AC109" s="6"/>
    </row>
    <row r="110" spans="1:32" s="1" customFormat="1" ht="81.599999999999994" hidden="1" customHeight="1" x14ac:dyDescent="0.25">
      <c r="A110" s="127"/>
      <c r="B110" s="128"/>
      <c r="C110" s="124"/>
      <c r="D110" s="124"/>
      <c r="E110" s="124"/>
      <c r="F110" s="131"/>
      <c r="G110" s="116"/>
      <c r="H110" s="104"/>
      <c r="I110" s="104"/>
      <c r="J110" s="104"/>
      <c r="K110" s="104"/>
      <c r="L110" s="104"/>
      <c r="M110" s="104"/>
      <c r="N110" s="104"/>
      <c r="O110" s="104"/>
      <c r="P110" s="146"/>
      <c r="Q110" s="146"/>
      <c r="R110" s="52"/>
      <c r="S110" s="52"/>
      <c r="T110" s="146"/>
      <c r="U110" s="168"/>
      <c r="V110" s="146"/>
      <c r="W110" s="146"/>
      <c r="X110" s="146"/>
      <c r="Y110" s="146"/>
      <c r="Z110" s="61"/>
      <c r="AA110" s="146"/>
      <c r="AB110" s="146"/>
      <c r="AC110" s="6"/>
    </row>
    <row r="111" spans="1:32" s="1" customFormat="1" ht="81.599999999999994" hidden="1" customHeight="1" x14ac:dyDescent="0.25">
      <c r="A111" s="127"/>
      <c r="B111" s="128"/>
      <c r="C111" s="124"/>
      <c r="D111" s="124"/>
      <c r="E111" s="124"/>
      <c r="F111" s="132"/>
      <c r="G111" s="117"/>
      <c r="H111" s="105"/>
      <c r="I111" s="105"/>
      <c r="J111" s="105"/>
      <c r="K111" s="105"/>
      <c r="L111" s="105"/>
      <c r="M111" s="105"/>
      <c r="N111" s="105"/>
      <c r="O111" s="105"/>
      <c r="P111" s="146"/>
      <c r="Q111" s="146"/>
      <c r="R111" s="52"/>
      <c r="S111" s="52"/>
      <c r="T111" s="146"/>
      <c r="U111" s="168"/>
      <c r="V111" s="146"/>
      <c r="W111" s="146"/>
      <c r="X111" s="146"/>
      <c r="Y111" s="146"/>
      <c r="Z111" s="61"/>
      <c r="AA111" s="146"/>
      <c r="AB111" s="146"/>
      <c r="AC111" s="6"/>
    </row>
    <row r="112" spans="1:32" s="1" customFormat="1" ht="81.599999999999994" hidden="1" customHeight="1" x14ac:dyDescent="0.25">
      <c r="A112" s="127"/>
      <c r="B112" s="128"/>
      <c r="C112" s="124"/>
      <c r="D112" s="124"/>
      <c r="E112" s="124"/>
      <c r="F112" s="130" t="s">
        <v>9</v>
      </c>
      <c r="G112" s="115">
        <f>H112+I112+J112+K112+L112+M112+N112+O112</f>
        <v>0</v>
      </c>
      <c r="H112" s="103"/>
      <c r="I112" s="118"/>
      <c r="J112" s="103"/>
      <c r="K112" s="103"/>
      <c r="L112" s="121"/>
      <c r="M112" s="103"/>
      <c r="N112" s="103"/>
      <c r="O112" s="103"/>
      <c r="P112" s="146"/>
      <c r="Q112" s="146"/>
      <c r="R112" s="52"/>
      <c r="S112" s="52"/>
      <c r="T112" s="146"/>
      <c r="U112" s="168"/>
      <c r="V112" s="146"/>
      <c r="W112" s="146"/>
      <c r="X112" s="146"/>
      <c r="Y112" s="146"/>
      <c r="Z112" s="61"/>
      <c r="AA112" s="146"/>
      <c r="AB112" s="146"/>
      <c r="AC112" s="6"/>
    </row>
    <row r="113" spans="1:29" s="1" customFormat="1" ht="81.599999999999994" hidden="1" customHeight="1" x14ac:dyDescent="0.25">
      <c r="A113" s="127"/>
      <c r="B113" s="128"/>
      <c r="C113" s="124"/>
      <c r="D113" s="124"/>
      <c r="E113" s="124"/>
      <c r="F113" s="131"/>
      <c r="G113" s="116"/>
      <c r="H113" s="104"/>
      <c r="I113" s="119"/>
      <c r="J113" s="104"/>
      <c r="K113" s="104"/>
      <c r="L113" s="122"/>
      <c r="M113" s="104"/>
      <c r="N113" s="104"/>
      <c r="O113" s="104"/>
      <c r="P113" s="146"/>
      <c r="Q113" s="146"/>
      <c r="R113" s="52"/>
      <c r="S113" s="52"/>
      <c r="T113" s="146"/>
      <c r="U113" s="168"/>
      <c r="V113" s="146"/>
      <c r="W113" s="146"/>
      <c r="X113" s="146"/>
      <c r="Y113" s="146"/>
      <c r="Z113" s="61"/>
      <c r="AA113" s="146"/>
      <c r="AB113" s="146"/>
      <c r="AC113" s="6"/>
    </row>
    <row r="114" spans="1:29" s="1" customFormat="1" ht="90.75" customHeight="1" x14ac:dyDescent="0.25">
      <c r="A114" s="127"/>
      <c r="B114" s="128"/>
      <c r="C114" s="124"/>
      <c r="D114" s="124"/>
      <c r="E114" s="124"/>
      <c r="F114" s="131"/>
      <c r="G114" s="116"/>
      <c r="H114" s="104"/>
      <c r="I114" s="119"/>
      <c r="J114" s="104"/>
      <c r="K114" s="104"/>
      <c r="L114" s="122"/>
      <c r="M114" s="104"/>
      <c r="N114" s="104"/>
      <c r="O114" s="104"/>
      <c r="P114" s="146"/>
      <c r="Q114" s="146"/>
      <c r="R114" s="52"/>
      <c r="S114" s="52"/>
      <c r="T114" s="146"/>
      <c r="U114" s="168"/>
      <c r="V114" s="146"/>
      <c r="W114" s="146"/>
      <c r="X114" s="146"/>
      <c r="Y114" s="146"/>
      <c r="Z114" s="61"/>
      <c r="AA114" s="146"/>
      <c r="AB114" s="146"/>
      <c r="AC114" s="26"/>
    </row>
    <row r="115" spans="1:29" s="1" customFormat="1" ht="73.5" customHeight="1" x14ac:dyDescent="0.25">
      <c r="A115" s="127"/>
      <c r="B115" s="128"/>
      <c r="C115" s="124"/>
      <c r="D115" s="124"/>
      <c r="E115" s="124"/>
      <c r="F115" s="131"/>
      <c r="G115" s="116"/>
      <c r="H115" s="104"/>
      <c r="I115" s="119"/>
      <c r="J115" s="104"/>
      <c r="K115" s="104"/>
      <c r="L115" s="122"/>
      <c r="M115" s="104"/>
      <c r="N115" s="104"/>
      <c r="O115" s="104"/>
      <c r="P115" s="146"/>
      <c r="Q115" s="146"/>
      <c r="R115" s="52"/>
      <c r="S115" s="52"/>
      <c r="T115" s="147"/>
      <c r="U115" s="169"/>
      <c r="V115" s="147"/>
      <c r="W115" s="147"/>
      <c r="X115" s="147"/>
      <c r="Y115" s="147"/>
      <c r="Z115" s="59"/>
      <c r="AA115" s="147"/>
      <c r="AB115" s="147"/>
      <c r="AC115" s="26"/>
    </row>
    <row r="116" spans="1:29" s="1" customFormat="1" ht="81.599999999999994" hidden="1" customHeight="1" x14ac:dyDescent="0.25">
      <c r="A116" s="127"/>
      <c r="B116" s="128"/>
      <c r="C116" s="124"/>
      <c r="D116" s="124"/>
      <c r="E116" s="124"/>
      <c r="F116" s="131"/>
      <c r="G116" s="116"/>
      <c r="H116" s="104"/>
      <c r="I116" s="119"/>
      <c r="J116" s="104"/>
      <c r="K116" s="104"/>
      <c r="L116" s="122"/>
      <c r="M116" s="104"/>
      <c r="N116" s="104"/>
      <c r="O116" s="104"/>
      <c r="P116" s="146"/>
      <c r="Q116" s="146"/>
      <c r="R116" s="109"/>
      <c r="S116" s="109"/>
      <c r="T116" s="109"/>
      <c r="U116" s="109"/>
      <c r="V116" s="109"/>
      <c r="W116" s="109"/>
      <c r="X116" s="109"/>
      <c r="Y116" s="109"/>
      <c r="Z116" s="60"/>
      <c r="AA116" s="109"/>
      <c r="AB116" s="109"/>
      <c r="AC116" s="6"/>
    </row>
    <row r="117" spans="1:29" s="1" customFormat="1" ht="81.599999999999994" hidden="1" customHeight="1" x14ac:dyDescent="0.25">
      <c r="A117" s="127"/>
      <c r="B117" s="128"/>
      <c r="C117" s="124"/>
      <c r="D117" s="124"/>
      <c r="E117" s="124"/>
      <c r="F117" s="131"/>
      <c r="G117" s="116"/>
      <c r="H117" s="104"/>
      <c r="I117" s="119"/>
      <c r="J117" s="104"/>
      <c r="K117" s="104"/>
      <c r="L117" s="122"/>
      <c r="M117" s="104"/>
      <c r="N117" s="104"/>
      <c r="O117" s="104"/>
      <c r="P117" s="146"/>
      <c r="Q117" s="146"/>
      <c r="R117" s="109"/>
      <c r="S117" s="109"/>
      <c r="T117" s="109"/>
      <c r="U117" s="109"/>
      <c r="V117" s="109"/>
      <c r="W117" s="109"/>
      <c r="X117" s="109"/>
      <c r="Y117" s="109"/>
      <c r="Z117" s="61"/>
      <c r="AA117" s="109"/>
      <c r="AB117" s="109"/>
      <c r="AC117" s="6"/>
    </row>
    <row r="118" spans="1:29" s="1" customFormat="1" ht="81.599999999999994" hidden="1" customHeight="1" x14ac:dyDescent="0.25">
      <c r="A118" s="127"/>
      <c r="B118" s="128"/>
      <c r="C118" s="124"/>
      <c r="D118" s="124"/>
      <c r="E118" s="124"/>
      <c r="F118" s="132"/>
      <c r="G118" s="117"/>
      <c r="H118" s="105"/>
      <c r="I118" s="120"/>
      <c r="J118" s="105"/>
      <c r="K118" s="105"/>
      <c r="L118" s="123"/>
      <c r="M118" s="105"/>
      <c r="N118" s="105"/>
      <c r="O118" s="105"/>
      <c r="P118" s="146"/>
      <c r="Q118" s="146"/>
      <c r="R118" s="109"/>
      <c r="S118" s="109"/>
      <c r="T118" s="109"/>
      <c r="U118" s="109"/>
      <c r="V118" s="109"/>
      <c r="W118" s="109"/>
      <c r="X118" s="109"/>
      <c r="Y118" s="109"/>
      <c r="Z118" s="61"/>
      <c r="AA118" s="109"/>
      <c r="AB118" s="109"/>
      <c r="AC118" s="6"/>
    </row>
    <row r="119" spans="1:29" s="1" customFormat="1" ht="81.599999999999994" hidden="1" customHeight="1" x14ac:dyDescent="0.25">
      <c r="A119" s="127"/>
      <c r="B119" s="128"/>
      <c r="C119" s="124"/>
      <c r="D119" s="124"/>
      <c r="E119" s="124"/>
      <c r="F119" s="46" t="s">
        <v>10</v>
      </c>
      <c r="G119" s="35">
        <f>H119+I119+J119+K119+L119+M119+N119+O119</f>
        <v>0</v>
      </c>
      <c r="H119" s="39"/>
      <c r="I119" s="39"/>
      <c r="J119" s="39"/>
      <c r="K119" s="39"/>
      <c r="L119" s="58"/>
      <c r="M119" s="39"/>
      <c r="N119" s="39"/>
      <c r="O119" s="39"/>
      <c r="P119" s="146"/>
      <c r="Q119" s="146"/>
      <c r="R119" s="109"/>
      <c r="S119" s="109"/>
      <c r="T119" s="109"/>
      <c r="U119" s="109"/>
      <c r="V119" s="109"/>
      <c r="W119" s="109"/>
      <c r="X119" s="109"/>
      <c r="Y119" s="109"/>
      <c r="Z119" s="59"/>
      <c r="AA119" s="109"/>
      <c r="AB119" s="109"/>
      <c r="AC119" s="6"/>
    </row>
    <row r="120" spans="1:29" s="1" customFormat="1" ht="1.1499999999999999" hidden="1" customHeight="1" x14ac:dyDescent="0.25">
      <c r="A120" s="127"/>
      <c r="B120" s="128"/>
      <c r="C120" s="124"/>
      <c r="D120" s="124"/>
      <c r="E120" s="124"/>
      <c r="F120" s="130" t="s">
        <v>22</v>
      </c>
      <c r="G120" s="115">
        <f>H120+I120++J120+K120+L120+M120+N120+O120</f>
        <v>0</v>
      </c>
      <c r="H120" s="100"/>
      <c r="I120" s="100"/>
      <c r="J120" s="100"/>
      <c r="K120" s="100"/>
      <c r="L120" s="106"/>
      <c r="M120" s="100"/>
      <c r="N120" s="100"/>
      <c r="O120" s="100"/>
      <c r="P120" s="147"/>
      <c r="Q120" s="147"/>
      <c r="R120" s="51"/>
      <c r="S120" s="51"/>
      <c r="T120" s="109"/>
      <c r="U120" s="109"/>
      <c r="V120" s="109"/>
      <c r="W120" s="109"/>
      <c r="X120" s="109"/>
      <c r="Y120" s="109"/>
      <c r="Z120" s="60"/>
      <c r="AA120" s="109"/>
      <c r="AB120" s="109"/>
      <c r="AC120" s="6"/>
    </row>
    <row r="121" spans="1:29" s="1" customFormat="1" ht="63.6" hidden="1" customHeight="1" x14ac:dyDescent="0.25">
      <c r="A121" s="127"/>
      <c r="B121" s="128"/>
      <c r="C121" s="124"/>
      <c r="D121" s="124"/>
      <c r="E121" s="124"/>
      <c r="F121" s="131"/>
      <c r="G121" s="116"/>
      <c r="H121" s="101"/>
      <c r="I121" s="101"/>
      <c r="J121" s="101"/>
      <c r="K121" s="101"/>
      <c r="L121" s="107"/>
      <c r="M121" s="101"/>
      <c r="N121" s="101"/>
      <c r="O121" s="101"/>
      <c r="P121" s="109"/>
      <c r="Q121" s="109"/>
      <c r="R121" s="53"/>
      <c r="S121" s="53"/>
      <c r="T121" s="109"/>
      <c r="U121" s="109"/>
      <c r="V121" s="109"/>
      <c r="W121" s="109"/>
      <c r="X121" s="109"/>
      <c r="Y121" s="109"/>
      <c r="Z121" s="61"/>
      <c r="AA121" s="109"/>
      <c r="AB121" s="109"/>
      <c r="AC121" s="6"/>
    </row>
    <row r="122" spans="1:29" s="1" customFormat="1" ht="63.6" hidden="1" customHeight="1" x14ac:dyDescent="0.25">
      <c r="A122" s="127"/>
      <c r="B122" s="128"/>
      <c r="C122" s="124"/>
      <c r="D122" s="124"/>
      <c r="E122" s="124"/>
      <c r="F122" s="131"/>
      <c r="G122" s="116"/>
      <c r="H122" s="101"/>
      <c r="I122" s="101"/>
      <c r="J122" s="101"/>
      <c r="K122" s="101"/>
      <c r="L122" s="107"/>
      <c r="M122" s="101"/>
      <c r="N122" s="101"/>
      <c r="O122" s="101"/>
      <c r="P122" s="109"/>
      <c r="Q122" s="109"/>
      <c r="R122" s="53"/>
      <c r="S122" s="53"/>
      <c r="T122" s="109"/>
      <c r="U122" s="109"/>
      <c r="V122" s="109"/>
      <c r="W122" s="109"/>
      <c r="X122" s="109"/>
      <c r="Y122" s="109"/>
      <c r="Z122" s="61"/>
      <c r="AA122" s="109"/>
      <c r="AB122" s="109"/>
      <c r="AC122" s="6"/>
    </row>
    <row r="123" spans="1:29" s="1" customFormat="1" ht="48" hidden="1" customHeight="1" x14ac:dyDescent="0.25">
      <c r="A123" s="127"/>
      <c r="B123" s="128"/>
      <c r="C123" s="124"/>
      <c r="D123" s="124"/>
      <c r="E123" s="124"/>
      <c r="F123" s="131"/>
      <c r="G123" s="116"/>
      <c r="H123" s="101"/>
      <c r="I123" s="101"/>
      <c r="J123" s="101"/>
      <c r="K123" s="101"/>
      <c r="L123" s="107"/>
      <c r="M123" s="101"/>
      <c r="N123" s="101"/>
      <c r="O123" s="101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61"/>
      <c r="AA123" s="109"/>
      <c r="AB123" s="109"/>
      <c r="AC123" s="6"/>
    </row>
    <row r="124" spans="1:29" s="1" customFormat="1" ht="78" hidden="1" customHeight="1" x14ac:dyDescent="0.25">
      <c r="A124" s="127"/>
      <c r="B124" s="128"/>
      <c r="C124" s="124"/>
      <c r="D124" s="124"/>
      <c r="E124" s="124"/>
      <c r="F124" s="131"/>
      <c r="G124" s="116"/>
      <c r="H124" s="101"/>
      <c r="I124" s="101"/>
      <c r="J124" s="101"/>
      <c r="K124" s="101"/>
      <c r="L124" s="107"/>
      <c r="M124" s="101"/>
      <c r="N124" s="101"/>
      <c r="O124" s="101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61"/>
      <c r="AA124" s="109"/>
      <c r="AB124" s="109"/>
      <c r="AC124" s="6"/>
    </row>
    <row r="125" spans="1:29" s="1" customFormat="1" ht="61.9" hidden="1" customHeight="1" x14ac:dyDescent="0.25">
      <c r="A125" s="127"/>
      <c r="B125" s="128"/>
      <c r="C125" s="124"/>
      <c r="D125" s="124"/>
      <c r="E125" s="124"/>
      <c r="F125" s="131"/>
      <c r="G125" s="116"/>
      <c r="H125" s="101"/>
      <c r="I125" s="101"/>
      <c r="J125" s="101"/>
      <c r="K125" s="101"/>
      <c r="L125" s="107"/>
      <c r="M125" s="101"/>
      <c r="N125" s="101"/>
      <c r="O125" s="101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61"/>
      <c r="AA125" s="109"/>
      <c r="AB125" s="109"/>
      <c r="AC125" s="6"/>
    </row>
    <row r="126" spans="1:29" s="1" customFormat="1" ht="90.6" hidden="1" customHeight="1" x14ac:dyDescent="0.25">
      <c r="A126" s="127"/>
      <c r="B126" s="128"/>
      <c r="C126" s="124"/>
      <c r="D126" s="124"/>
      <c r="E126" s="124"/>
      <c r="F126" s="131"/>
      <c r="G126" s="116"/>
      <c r="H126" s="101"/>
      <c r="I126" s="101"/>
      <c r="J126" s="101"/>
      <c r="K126" s="101"/>
      <c r="L126" s="107"/>
      <c r="M126" s="101"/>
      <c r="N126" s="101"/>
      <c r="O126" s="101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61"/>
      <c r="AA126" s="109"/>
      <c r="AB126" s="109"/>
      <c r="AC126" s="6"/>
    </row>
    <row r="127" spans="1:29" s="1" customFormat="1" ht="64.900000000000006" hidden="1" customHeight="1" x14ac:dyDescent="0.25">
      <c r="A127" s="127"/>
      <c r="B127" s="128"/>
      <c r="C127" s="124"/>
      <c r="D127" s="124"/>
      <c r="E127" s="124"/>
      <c r="F127" s="131"/>
      <c r="G127" s="116"/>
      <c r="H127" s="101"/>
      <c r="I127" s="101"/>
      <c r="J127" s="101"/>
      <c r="K127" s="101"/>
      <c r="L127" s="107"/>
      <c r="M127" s="101"/>
      <c r="N127" s="101"/>
      <c r="O127" s="101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59"/>
      <c r="AA127" s="109"/>
      <c r="AB127" s="109"/>
      <c r="AC127" s="6"/>
    </row>
    <row r="128" spans="1:29" s="1" customFormat="1" ht="359.25" hidden="1" customHeight="1" x14ac:dyDescent="0.25">
      <c r="A128" s="127"/>
      <c r="B128" s="128"/>
      <c r="C128" s="124"/>
      <c r="D128" s="124"/>
      <c r="E128" s="124"/>
      <c r="F128" s="131"/>
      <c r="G128" s="116"/>
      <c r="H128" s="101"/>
      <c r="I128" s="101"/>
      <c r="J128" s="101"/>
      <c r="K128" s="101"/>
      <c r="L128" s="107"/>
      <c r="M128" s="101"/>
      <c r="N128" s="101"/>
      <c r="O128" s="101"/>
      <c r="P128" s="109"/>
      <c r="Q128" s="109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6"/>
    </row>
    <row r="129" spans="1:29" ht="57.75" customHeight="1" x14ac:dyDescent="0.3">
      <c r="A129" s="127"/>
      <c r="B129" s="128"/>
      <c r="C129" s="124"/>
      <c r="D129" s="124"/>
      <c r="E129" s="124"/>
      <c r="F129" s="131"/>
      <c r="G129" s="116"/>
      <c r="H129" s="101"/>
      <c r="I129" s="101"/>
      <c r="J129" s="101"/>
      <c r="K129" s="101"/>
      <c r="L129" s="107"/>
      <c r="M129" s="101"/>
      <c r="N129" s="101"/>
      <c r="O129" s="101"/>
      <c r="P129" s="109"/>
      <c r="Q129" s="109"/>
      <c r="R129" s="52"/>
      <c r="S129" s="52"/>
      <c r="T129" s="145">
        <v>2430</v>
      </c>
      <c r="U129" s="145">
        <v>310</v>
      </c>
      <c r="V129" s="145">
        <v>320</v>
      </c>
      <c r="W129" s="145">
        <v>340</v>
      </c>
      <c r="X129" s="145">
        <v>350</v>
      </c>
      <c r="Y129" s="145">
        <v>360</v>
      </c>
      <c r="Z129" s="145">
        <v>370</v>
      </c>
      <c r="AA129" s="145">
        <v>380</v>
      </c>
      <c r="AB129" s="145"/>
      <c r="AC129" s="6"/>
    </row>
    <row r="130" spans="1:29" ht="26.25" customHeight="1" x14ac:dyDescent="0.3">
      <c r="A130" s="127"/>
      <c r="B130" s="128"/>
      <c r="C130" s="124"/>
      <c r="D130" s="124"/>
      <c r="E130" s="124"/>
      <c r="F130" s="131"/>
      <c r="G130" s="116"/>
      <c r="H130" s="101"/>
      <c r="I130" s="101"/>
      <c r="J130" s="101"/>
      <c r="K130" s="101"/>
      <c r="L130" s="107"/>
      <c r="M130" s="101"/>
      <c r="N130" s="101"/>
      <c r="O130" s="101"/>
      <c r="P130" s="109"/>
      <c r="Q130" s="109"/>
      <c r="R130" s="52"/>
      <c r="S130" s="52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6"/>
    </row>
    <row r="131" spans="1:29" ht="26.25" customHeight="1" x14ac:dyDescent="0.3">
      <c r="A131" s="127"/>
      <c r="B131" s="128"/>
      <c r="C131" s="124"/>
      <c r="D131" s="124"/>
      <c r="E131" s="124"/>
      <c r="F131" s="131"/>
      <c r="G131" s="116"/>
      <c r="H131" s="101"/>
      <c r="I131" s="101"/>
      <c r="J131" s="101"/>
      <c r="K131" s="101"/>
      <c r="L131" s="107"/>
      <c r="M131" s="101"/>
      <c r="N131" s="101"/>
      <c r="O131" s="101"/>
      <c r="P131" s="109"/>
      <c r="Q131" s="109"/>
      <c r="R131" s="51"/>
      <c r="S131" s="51"/>
      <c r="T131" s="146"/>
      <c r="U131" s="146"/>
      <c r="V131" s="146"/>
      <c r="W131" s="146"/>
      <c r="X131" s="146"/>
      <c r="Y131" s="146"/>
      <c r="Z131" s="146"/>
      <c r="AA131" s="146"/>
      <c r="AB131" s="146"/>
      <c r="AC131" s="6"/>
    </row>
    <row r="132" spans="1:29" ht="26.25" customHeight="1" x14ac:dyDescent="0.3">
      <c r="A132" s="127"/>
      <c r="B132" s="128"/>
      <c r="C132" s="124"/>
      <c r="D132" s="124"/>
      <c r="E132" s="124"/>
      <c r="F132" s="131"/>
      <c r="G132" s="116"/>
      <c r="H132" s="101"/>
      <c r="I132" s="101"/>
      <c r="J132" s="101"/>
      <c r="K132" s="101"/>
      <c r="L132" s="107"/>
      <c r="M132" s="101"/>
      <c r="N132" s="101"/>
      <c r="O132" s="101"/>
      <c r="P132" s="109"/>
      <c r="Q132" s="109"/>
      <c r="R132" s="51"/>
      <c r="S132" s="51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6"/>
    </row>
    <row r="133" spans="1:29" ht="2.25" customHeight="1" x14ac:dyDescent="0.3">
      <c r="A133" s="127"/>
      <c r="B133" s="128"/>
      <c r="C133" s="124"/>
      <c r="D133" s="124"/>
      <c r="E133" s="124"/>
      <c r="F133" s="132"/>
      <c r="G133" s="117"/>
      <c r="H133" s="102"/>
      <c r="I133" s="102"/>
      <c r="J133" s="102"/>
      <c r="K133" s="102"/>
      <c r="L133" s="108"/>
      <c r="M133" s="102"/>
      <c r="N133" s="102"/>
      <c r="O133" s="102"/>
      <c r="P133" s="53"/>
      <c r="Q133" s="52"/>
      <c r="R133" s="51"/>
      <c r="S133" s="51"/>
      <c r="T133" s="146"/>
      <c r="U133" s="146"/>
      <c r="V133" s="146"/>
      <c r="W133" s="146"/>
      <c r="X133" s="146"/>
      <c r="Y133" s="146"/>
      <c r="Z133" s="146"/>
      <c r="AA133" s="146"/>
      <c r="AB133" s="146"/>
      <c r="AC133" s="6"/>
    </row>
    <row r="134" spans="1:29" ht="64.5" hidden="1" customHeight="1" x14ac:dyDescent="0.3">
      <c r="A134" s="127" t="s">
        <v>66</v>
      </c>
      <c r="B134" s="128" t="s">
        <v>70</v>
      </c>
      <c r="C134" s="124">
        <v>2020</v>
      </c>
      <c r="D134" s="124">
        <v>2026</v>
      </c>
      <c r="E134" s="124" t="s">
        <v>42</v>
      </c>
      <c r="F134" s="46" t="s">
        <v>4</v>
      </c>
      <c r="G134" s="35">
        <f>SUM(G135:G216)</f>
        <v>48319714.369999997</v>
      </c>
      <c r="H134" s="35">
        <f t="shared" ref="H134:O134" si="45">SUM(H135:H216)</f>
        <v>5934388.3300000001</v>
      </c>
      <c r="I134" s="35">
        <f t="shared" si="45"/>
        <v>7396960.1500000004</v>
      </c>
      <c r="J134" s="35">
        <f t="shared" si="45"/>
        <v>7946006.3499999996</v>
      </c>
      <c r="K134" s="35">
        <f t="shared" si="45"/>
        <v>7973401.1900000004</v>
      </c>
      <c r="L134" s="35">
        <f t="shared" si="45"/>
        <v>7812536.6900000004</v>
      </c>
      <c r="M134" s="35">
        <f t="shared" si="45"/>
        <v>5628210.8300000001</v>
      </c>
      <c r="N134" s="35">
        <f t="shared" si="45"/>
        <v>5628210.8300000001</v>
      </c>
      <c r="O134" s="35">
        <f t="shared" si="45"/>
        <v>0</v>
      </c>
      <c r="P134" s="145" t="s">
        <v>67</v>
      </c>
      <c r="Q134" s="145" t="s">
        <v>58</v>
      </c>
      <c r="R134" s="51"/>
      <c r="S134" s="51"/>
      <c r="T134" s="146"/>
      <c r="U134" s="146"/>
      <c r="V134" s="146"/>
      <c r="W134" s="146"/>
      <c r="X134" s="146"/>
      <c r="Y134" s="146"/>
      <c r="Z134" s="146"/>
      <c r="AA134" s="146"/>
      <c r="AB134" s="146"/>
    </row>
    <row r="135" spans="1:29" ht="26.25" customHeight="1" x14ac:dyDescent="0.3">
      <c r="A135" s="127"/>
      <c r="B135" s="128"/>
      <c r="C135" s="124"/>
      <c r="D135" s="124"/>
      <c r="E135" s="124"/>
      <c r="F135" s="130" t="s">
        <v>8</v>
      </c>
      <c r="G135" s="115">
        <f>SUM(H135:O140)</f>
        <v>48319714.369999997</v>
      </c>
      <c r="H135" s="103">
        <v>5934388.3300000001</v>
      </c>
      <c r="I135" s="103">
        <v>7396960.1500000004</v>
      </c>
      <c r="J135" s="103">
        <v>7946006.3499999996</v>
      </c>
      <c r="K135" s="103">
        <v>7973401.1900000004</v>
      </c>
      <c r="L135" s="103">
        <v>7812536.6900000004</v>
      </c>
      <c r="M135" s="103">
        <v>5628210.8300000001</v>
      </c>
      <c r="N135" s="103">
        <v>5628210.8300000001</v>
      </c>
      <c r="O135" s="103">
        <v>0</v>
      </c>
      <c r="P135" s="146"/>
      <c r="Q135" s="146"/>
      <c r="R135" s="51"/>
      <c r="S135" s="51"/>
      <c r="T135" s="146"/>
      <c r="U135" s="146"/>
      <c r="V135" s="146"/>
      <c r="W135" s="146"/>
      <c r="X135" s="146"/>
      <c r="Y135" s="146"/>
      <c r="Z135" s="146"/>
      <c r="AA135" s="146"/>
      <c r="AB135" s="146"/>
    </row>
    <row r="136" spans="1:29" ht="26.25" customHeight="1" x14ac:dyDescent="0.3">
      <c r="A136" s="127"/>
      <c r="B136" s="128"/>
      <c r="C136" s="124"/>
      <c r="D136" s="124"/>
      <c r="E136" s="124"/>
      <c r="F136" s="131"/>
      <c r="G136" s="116"/>
      <c r="H136" s="104"/>
      <c r="I136" s="104"/>
      <c r="J136" s="104"/>
      <c r="K136" s="104"/>
      <c r="L136" s="104"/>
      <c r="M136" s="104"/>
      <c r="N136" s="104"/>
      <c r="O136" s="104"/>
      <c r="P136" s="146"/>
      <c r="Q136" s="146"/>
      <c r="R136" s="52"/>
      <c r="S136" s="52"/>
      <c r="T136" s="146"/>
      <c r="U136" s="146"/>
      <c r="V136" s="146"/>
      <c r="W136" s="146"/>
      <c r="X136" s="146"/>
      <c r="Y136" s="146"/>
      <c r="Z136" s="146"/>
      <c r="AA136" s="146"/>
      <c r="AB136" s="146"/>
    </row>
    <row r="137" spans="1:29" ht="26.25" customHeight="1" x14ac:dyDescent="0.3">
      <c r="A137" s="127"/>
      <c r="B137" s="128"/>
      <c r="C137" s="124"/>
      <c r="D137" s="124"/>
      <c r="E137" s="124"/>
      <c r="F137" s="131"/>
      <c r="G137" s="116"/>
      <c r="H137" s="104"/>
      <c r="I137" s="104"/>
      <c r="J137" s="104"/>
      <c r="K137" s="104"/>
      <c r="L137" s="104"/>
      <c r="M137" s="104"/>
      <c r="N137" s="104"/>
      <c r="O137" s="104"/>
      <c r="P137" s="146"/>
      <c r="Q137" s="146"/>
      <c r="R137" s="52"/>
      <c r="S137" s="52"/>
      <c r="T137" s="146"/>
      <c r="U137" s="146"/>
      <c r="V137" s="146"/>
      <c r="W137" s="146"/>
      <c r="X137" s="146"/>
      <c r="Y137" s="146"/>
      <c r="Z137" s="146"/>
      <c r="AA137" s="146"/>
      <c r="AB137" s="146"/>
    </row>
    <row r="138" spans="1:29" ht="1.5" customHeight="1" x14ac:dyDescent="0.3">
      <c r="A138" s="127"/>
      <c r="B138" s="128"/>
      <c r="C138" s="124"/>
      <c r="D138" s="124"/>
      <c r="E138" s="124"/>
      <c r="F138" s="131"/>
      <c r="G138" s="116"/>
      <c r="H138" s="104"/>
      <c r="I138" s="104"/>
      <c r="J138" s="104"/>
      <c r="K138" s="104"/>
      <c r="L138" s="104"/>
      <c r="M138" s="104"/>
      <c r="N138" s="104"/>
      <c r="O138" s="104"/>
      <c r="P138" s="146"/>
      <c r="Q138" s="146"/>
      <c r="R138" s="52"/>
      <c r="S138" s="52"/>
      <c r="T138" s="146"/>
      <c r="U138" s="146"/>
      <c r="V138" s="146"/>
      <c r="W138" s="146"/>
      <c r="X138" s="146"/>
      <c r="Y138" s="146"/>
      <c r="Z138" s="146"/>
      <c r="AA138" s="146"/>
      <c r="AB138" s="146"/>
    </row>
    <row r="139" spans="1:29" ht="26.25" hidden="1" customHeight="1" x14ac:dyDescent="0.3">
      <c r="A139" s="127"/>
      <c r="B139" s="128"/>
      <c r="C139" s="124"/>
      <c r="D139" s="124"/>
      <c r="E139" s="124"/>
      <c r="F139" s="131"/>
      <c r="G139" s="116"/>
      <c r="H139" s="104"/>
      <c r="I139" s="104"/>
      <c r="J139" s="104"/>
      <c r="K139" s="104"/>
      <c r="L139" s="104"/>
      <c r="M139" s="104"/>
      <c r="N139" s="104"/>
      <c r="O139" s="104"/>
      <c r="P139" s="146"/>
      <c r="Q139" s="146"/>
      <c r="R139" s="52"/>
      <c r="S139" s="52"/>
      <c r="T139" s="146"/>
      <c r="U139" s="146"/>
      <c r="V139" s="146"/>
      <c r="W139" s="146"/>
      <c r="X139" s="146"/>
      <c r="Y139" s="146"/>
      <c r="Z139" s="146"/>
      <c r="AA139" s="146"/>
      <c r="AB139" s="146"/>
    </row>
    <row r="140" spans="1:29" ht="26.25" hidden="1" customHeight="1" x14ac:dyDescent="0.3">
      <c r="A140" s="127"/>
      <c r="B140" s="128"/>
      <c r="C140" s="124"/>
      <c r="D140" s="124"/>
      <c r="E140" s="124"/>
      <c r="F140" s="132"/>
      <c r="G140" s="117"/>
      <c r="H140" s="105"/>
      <c r="I140" s="105"/>
      <c r="J140" s="105"/>
      <c r="K140" s="105"/>
      <c r="L140" s="105"/>
      <c r="M140" s="105"/>
      <c r="N140" s="105"/>
      <c r="O140" s="105"/>
      <c r="P140" s="146"/>
      <c r="Q140" s="146"/>
      <c r="R140" s="52"/>
      <c r="S140" s="52"/>
      <c r="T140" s="146"/>
      <c r="U140" s="146"/>
      <c r="V140" s="146"/>
      <c r="W140" s="146"/>
      <c r="X140" s="146"/>
      <c r="Y140" s="146"/>
      <c r="Z140" s="146"/>
      <c r="AA140" s="146"/>
      <c r="AB140" s="146"/>
    </row>
    <row r="141" spans="1:29" ht="26.25" hidden="1" customHeight="1" x14ac:dyDescent="0.3">
      <c r="A141" s="127"/>
      <c r="B141" s="128"/>
      <c r="C141" s="124"/>
      <c r="D141" s="124"/>
      <c r="E141" s="124"/>
      <c r="F141" s="130" t="s">
        <v>9</v>
      </c>
      <c r="G141" s="115">
        <f>H141+I141+J141+K141+L141+M141+N141+O141</f>
        <v>0</v>
      </c>
      <c r="H141" s="103"/>
      <c r="I141" s="118"/>
      <c r="J141" s="103"/>
      <c r="K141" s="103"/>
      <c r="L141" s="103"/>
      <c r="M141" s="103"/>
      <c r="N141" s="103"/>
      <c r="O141" s="103"/>
      <c r="P141" s="146"/>
      <c r="Q141" s="146"/>
      <c r="R141" s="52"/>
      <c r="S141" s="52"/>
      <c r="T141" s="146"/>
      <c r="U141" s="146"/>
      <c r="V141" s="146"/>
      <c r="W141" s="146"/>
      <c r="X141" s="146"/>
      <c r="Y141" s="146"/>
      <c r="Z141" s="146"/>
      <c r="AA141" s="146"/>
      <c r="AB141" s="146"/>
    </row>
    <row r="142" spans="1:29" ht="26.25" hidden="1" customHeight="1" x14ac:dyDescent="0.3">
      <c r="A142" s="127"/>
      <c r="B142" s="128"/>
      <c r="C142" s="124"/>
      <c r="D142" s="124"/>
      <c r="E142" s="124"/>
      <c r="F142" s="131"/>
      <c r="G142" s="116"/>
      <c r="H142" s="104"/>
      <c r="I142" s="119"/>
      <c r="J142" s="104"/>
      <c r="K142" s="104"/>
      <c r="L142" s="104"/>
      <c r="M142" s="104"/>
      <c r="N142" s="104"/>
      <c r="O142" s="104"/>
      <c r="P142" s="146"/>
      <c r="Q142" s="146"/>
      <c r="R142" s="52"/>
      <c r="S142" s="52"/>
      <c r="T142" s="146"/>
      <c r="U142" s="146"/>
      <c r="V142" s="146"/>
      <c r="W142" s="146"/>
      <c r="X142" s="146"/>
      <c r="Y142" s="146"/>
      <c r="Z142" s="146"/>
      <c r="AA142" s="146"/>
      <c r="AB142" s="146"/>
    </row>
    <row r="143" spans="1:29" ht="26.25" customHeight="1" x14ac:dyDescent="0.3">
      <c r="A143" s="127"/>
      <c r="B143" s="128"/>
      <c r="C143" s="124"/>
      <c r="D143" s="124"/>
      <c r="E143" s="124"/>
      <c r="F143" s="131"/>
      <c r="G143" s="116"/>
      <c r="H143" s="104"/>
      <c r="I143" s="119"/>
      <c r="J143" s="104"/>
      <c r="K143" s="104"/>
      <c r="L143" s="104"/>
      <c r="M143" s="104"/>
      <c r="N143" s="104"/>
      <c r="O143" s="104"/>
      <c r="P143" s="146"/>
      <c r="Q143" s="146"/>
      <c r="R143" s="52"/>
      <c r="S143" s="52"/>
      <c r="T143" s="146"/>
      <c r="U143" s="146"/>
      <c r="V143" s="146"/>
      <c r="W143" s="146"/>
      <c r="X143" s="146"/>
      <c r="Y143" s="146"/>
      <c r="Z143" s="146"/>
      <c r="AA143" s="146"/>
      <c r="AB143" s="146"/>
    </row>
    <row r="144" spans="1:29" ht="26.25" customHeight="1" x14ac:dyDescent="0.3">
      <c r="A144" s="127"/>
      <c r="B144" s="128"/>
      <c r="C144" s="124"/>
      <c r="D144" s="124"/>
      <c r="E144" s="124"/>
      <c r="F144" s="131"/>
      <c r="G144" s="116"/>
      <c r="H144" s="104"/>
      <c r="I144" s="119"/>
      <c r="J144" s="104"/>
      <c r="K144" s="104"/>
      <c r="L144" s="104"/>
      <c r="M144" s="104"/>
      <c r="N144" s="104"/>
      <c r="O144" s="104"/>
      <c r="P144" s="146"/>
      <c r="Q144" s="146"/>
      <c r="R144" s="52"/>
      <c r="S144" s="52"/>
      <c r="T144" s="146"/>
      <c r="U144" s="146"/>
      <c r="V144" s="146"/>
      <c r="W144" s="146"/>
      <c r="X144" s="146"/>
      <c r="Y144" s="146"/>
      <c r="Z144" s="146"/>
      <c r="AA144" s="146"/>
      <c r="AB144" s="146"/>
    </row>
    <row r="145" spans="1:28" ht="18.75" customHeight="1" x14ac:dyDescent="0.3">
      <c r="A145" s="127"/>
      <c r="B145" s="128"/>
      <c r="C145" s="124"/>
      <c r="D145" s="124"/>
      <c r="E145" s="124"/>
      <c r="F145" s="131"/>
      <c r="G145" s="116"/>
      <c r="H145" s="104"/>
      <c r="I145" s="119"/>
      <c r="J145" s="104"/>
      <c r="K145" s="104"/>
      <c r="L145" s="104"/>
      <c r="M145" s="104"/>
      <c r="N145" s="104"/>
      <c r="O145" s="104"/>
      <c r="P145" s="146"/>
      <c r="Q145" s="146"/>
      <c r="R145" s="109"/>
      <c r="S145" s="109"/>
      <c r="T145" s="146"/>
      <c r="U145" s="146"/>
      <c r="V145" s="146"/>
      <c r="W145" s="146"/>
      <c r="X145" s="146"/>
      <c r="Y145" s="146"/>
      <c r="Z145" s="146"/>
      <c r="AA145" s="146"/>
      <c r="AB145" s="146"/>
    </row>
    <row r="146" spans="1:28" ht="18.75" customHeight="1" x14ac:dyDescent="0.3">
      <c r="A146" s="127"/>
      <c r="B146" s="128"/>
      <c r="C146" s="124"/>
      <c r="D146" s="124"/>
      <c r="E146" s="124"/>
      <c r="F146" s="131"/>
      <c r="G146" s="116"/>
      <c r="H146" s="104"/>
      <c r="I146" s="119"/>
      <c r="J146" s="104"/>
      <c r="K146" s="104"/>
      <c r="L146" s="104"/>
      <c r="M146" s="104"/>
      <c r="N146" s="104"/>
      <c r="O146" s="104"/>
      <c r="P146" s="146"/>
      <c r="Q146" s="146"/>
      <c r="R146" s="109"/>
      <c r="S146" s="109"/>
      <c r="T146" s="146"/>
      <c r="U146" s="146"/>
      <c r="V146" s="146"/>
      <c r="W146" s="146"/>
      <c r="X146" s="146"/>
      <c r="Y146" s="146"/>
      <c r="Z146" s="146"/>
      <c r="AA146" s="146"/>
      <c r="AB146" s="146"/>
    </row>
    <row r="147" spans="1:28" ht="7.5" customHeight="1" x14ac:dyDescent="0.3">
      <c r="A147" s="127"/>
      <c r="B147" s="128"/>
      <c r="C147" s="124"/>
      <c r="D147" s="124"/>
      <c r="E147" s="124"/>
      <c r="F147" s="132"/>
      <c r="G147" s="117"/>
      <c r="H147" s="105"/>
      <c r="I147" s="120"/>
      <c r="J147" s="105"/>
      <c r="K147" s="105"/>
      <c r="L147" s="105"/>
      <c r="M147" s="105"/>
      <c r="N147" s="105"/>
      <c r="O147" s="105"/>
      <c r="P147" s="146"/>
      <c r="Q147" s="146"/>
      <c r="R147" s="109"/>
      <c r="S147" s="109"/>
      <c r="T147" s="146"/>
      <c r="U147" s="146"/>
      <c r="V147" s="146"/>
      <c r="W147" s="146"/>
      <c r="X147" s="146"/>
      <c r="Y147" s="146"/>
      <c r="Z147" s="61"/>
      <c r="AA147" s="146"/>
      <c r="AB147" s="146"/>
    </row>
    <row r="148" spans="1:28" ht="18.75" hidden="1" customHeight="1" x14ac:dyDescent="0.3">
      <c r="A148" s="127"/>
      <c r="B148" s="128"/>
      <c r="C148" s="124"/>
      <c r="D148" s="124"/>
      <c r="E148" s="124"/>
      <c r="F148" s="46" t="s">
        <v>10</v>
      </c>
      <c r="G148" s="35">
        <f>H148+I148+J148+K148+L148+M148+N148+O148</f>
        <v>0</v>
      </c>
      <c r="H148" s="39"/>
      <c r="I148" s="39"/>
      <c r="J148" s="39"/>
      <c r="K148" s="39"/>
      <c r="L148" s="39"/>
      <c r="M148" s="39"/>
      <c r="N148" s="39"/>
      <c r="O148" s="39"/>
      <c r="P148" s="146"/>
      <c r="Q148" s="146"/>
      <c r="R148" s="109"/>
      <c r="S148" s="109"/>
      <c r="T148" s="147"/>
      <c r="U148" s="147"/>
      <c r="V148" s="147"/>
      <c r="W148" s="147"/>
      <c r="X148" s="147"/>
      <c r="Y148" s="147"/>
      <c r="Z148" s="59"/>
      <c r="AA148" s="147"/>
      <c r="AB148" s="147"/>
    </row>
    <row r="149" spans="1:28" ht="26.25" hidden="1" customHeight="1" x14ac:dyDescent="0.3">
      <c r="A149" s="127"/>
      <c r="B149" s="128"/>
      <c r="C149" s="124"/>
      <c r="D149" s="124"/>
      <c r="E149" s="124"/>
      <c r="F149" s="130" t="s">
        <v>22</v>
      </c>
      <c r="G149" s="115">
        <f>H149+I149++J149+K149+L149+M149+N149+O149</f>
        <v>0</v>
      </c>
      <c r="H149" s="100"/>
      <c r="I149" s="100"/>
      <c r="J149" s="100"/>
      <c r="K149" s="100"/>
      <c r="L149" s="100"/>
      <c r="M149" s="100"/>
      <c r="N149" s="100"/>
      <c r="O149" s="100"/>
      <c r="P149" s="146"/>
      <c r="Q149" s="146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 ht="26.25" hidden="1" customHeight="1" x14ac:dyDescent="0.3">
      <c r="A150" s="127"/>
      <c r="B150" s="128"/>
      <c r="C150" s="124"/>
      <c r="D150" s="124"/>
      <c r="E150" s="124"/>
      <c r="F150" s="131"/>
      <c r="G150" s="116"/>
      <c r="H150" s="101"/>
      <c r="I150" s="101"/>
      <c r="J150" s="101"/>
      <c r="K150" s="101"/>
      <c r="L150" s="101"/>
      <c r="M150" s="101"/>
      <c r="N150" s="101"/>
      <c r="O150" s="101"/>
      <c r="P150" s="146"/>
      <c r="Q150" s="146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 ht="17.25" hidden="1" customHeight="1" x14ac:dyDescent="0.3">
      <c r="A151" s="127"/>
      <c r="B151" s="128"/>
      <c r="C151" s="124"/>
      <c r="D151" s="124"/>
      <c r="E151" s="124"/>
      <c r="F151" s="131"/>
      <c r="G151" s="116"/>
      <c r="H151" s="101"/>
      <c r="I151" s="101"/>
      <c r="J151" s="101"/>
      <c r="K151" s="101"/>
      <c r="L151" s="101"/>
      <c r="M151" s="101"/>
      <c r="N151" s="101"/>
      <c r="O151" s="101"/>
      <c r="P151" s="146"/>
      <c r="Q151" s="146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 ht="26.25" hidden="1" customHeight="1" x14ac:dyDescent="0.3">
      <c r="A152" s="127"/>
      <c r="B152" s="128"/>
      <c r="C152" s="124"/>
      <c r="D152" s="124"/>
      <c r="E152" s="124"/>
      <c r="F152" s="131"/>
      <c r="G152" s="116"/>
      <c r="H152" s="101"/>
      <c r="I152" s="101"/>
      <c r="J152" s="101"/>
      <c r="K152" s="101"/>
      <c r="L152" s="101"/>
      <c r="M152" s="101"/>
      <c r="N152" s="101"/>
      <c r="O152" s="101"/>
      <c r="P152" s="146"/>
      <c r="Q152" s="146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 ht="26.25" hidden="1" customHeight="1" x14ac:dyDescent="0.3">
      <c r="A153" s="127"/>
      <c r="B153" s="128"/>
      <c r="C153" s="124"/>
      <c r="D153" s="124"/>
      <c r="E153" s="124"/>
      <c r="F153" s="131"/>
      <c r="G153" s="116"/>
      <c r="H153" s="101"/>
      <c r="I153" s="101"/>
      <c r="J153" s="101"/>
      <c r="K153" s="101"/>
      <c r="L153" s="101"/>
      <c r="M153" s="101"/>
      <c r="N153" s="101"/>
      <c r="O153" s="101"/>
      <c r="P153" s="147"/>
      <c r="Q153" s="147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 ht="26.25" hidden="1" customHeight="1" x14ac:dyDescent="0.3">
      <c r="A154" s="127"/>
      <c r="B154" s="128"/>
      <c r="C154" s="124"/>
      <c r="D154" s="124"/>
      <c r="E154" s="124"/>
      <c r="F154" s="131"/>
      <c r="G154" s="116"/>
      <c r="H154" s="101"/>
      <c r="I154" s="101"/>
      <c r="J154" s="101"/>
      <c r="K154" s="101"/>
      <c r="L154" s="101"/>
      <c r="M154" s="101"/>
      <c r="N154" s="101"/>
      <c r="O154" s="101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 ht="26.25" hidden="1" customHeight="1" x14ac:dyDescent="0.3">
      <c r="A155" s="127"/>
      <c r="B155" s="128"/>
      <c r="C155" s="124"/>
      <c r="D155" s="124"/>
      <c r="E155" s="124"/>
      <c r="F155" s="131"/>
      <c r="G155" s="116"/>
      <c r="H155" s="101"/>
      <c r="I155" s="101"/>
      <c r="J155" s="101"/>
      <c r="K155" s="101"/>
      <c r="L155" s="101"/>
      <c r="M155" s="101"/>
      <c r="N155" s="101"/>
      <c r="O155" s="101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 ht="26.25" hidden="1" customHeight="1" x14ac:dyDescent="0.3">
      <c r="A156" s="127"/>
      <c r="B156" s="128"/>
      <c r="C156" s="124"/>
      <c r="D156" s="124"/>
      <c r="E156" s="124"/>
      <c r="F156" s="131"/>
      <c r="G156" s="116"/>
      <c r="H156" s="101"/>
      <c r="I156" s="101"/>
      <c r="J156" s="101"/>
      <c r="K156" s="101"/>
      <c r="L156" s="101"/>
      <c r="M156" s="101"/>
      <c r="N156" s="101"/>
      <c r="O156" s="101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 ht="26.25" hidden="1" customHeight="1" x14ac:dyDescent="0.3">
      <c r="A157" s="127"/>
      <c r="B157" s="128"/>
      <c r="C157" s="124"/>
      <c r="D157" s="124"/>
      <c r="E157" s="124"/>
      <c r="F157" s="131"/>
      <c r="G157" s="116"/>
      <c r="H157" s="101"/>
      <c r="I157" s="101"/>
      <c r="J157" s="101"/>
      <c r="K157" s="101"/>
      <c r="L157" s="101"/>
      <c r="M157" s="101"/>
      <c r="N157" s="101"/>
      <c r="O157" s="101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 ht="26.25" hidden="1" customHeight="1" x14ac:dyDescent="0.3">
      <c r="A158" s="127"/>
      <c r="B158" s="128"/>
      <c r="C158" s="124"/>
      <c r="D158" s="124"/>
      <c r="E158" s="124"/>
      <c r="F158" s="131"/>
      <c r="G158" s="116"/>
      <c r="H158" s="101"/>
      <c r="I158" s="101"/>
      <c r="J158" s="101"/>
      <c r="K158" s="101"/>
      <c r="L158" s="101"/>
      <c r="M158" s="101"/>
      <c r="N158" s="101"/>
      <c r="O158" s="101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 ht="26.25" hidden="1" customHeight="1" x14ac:dyDescent="0.3">
      <c r="A159" s="127"/>
      <c r="B159" s="128"/>
      <c r="C159" s="124"/>
      <c r="D159" s="124"/>
      <c r="E159" s="124"/>
      <c r="F159" s="131"/>
      <c r="G159" s="116"/>
      <c r="H159" s="101"/>
      <c r="I159" s="101"/>
      <c r="J159" s="101"/>
      <c r="K159" s="101"/>
      <c r="L159" s="101"/>
      <c r="M159" s="101"/>
      <c r="N159" s="101"/>
      <c r="O159" s="101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 ht="26.25" hidden="1" customHeight="1" x14ac:dyDescent="0.3">
      <c r="A160" s="127"/>
      <c r="B160" s="128"/>
      <c r="C160" s="124"/>
      <c r="D160" s="124"/>
      <c r="E160" s="124"/>
      <c r="F160" s="131"/>
      <c r="G160" s="116"/>
      <c r="H160" s="101"/>
      <c r="I160" s="101"/>
      <c r="J160" s="101"/>
      <c r="K160" s="101"/>
      <c r="L160" s="101"/>
      <c r="M160" s="101"/>
      <c r="N160" s="101"/>
      <c r="O160" s="101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 ht="26.25" hidden="1" customHeight="1" x14ac:dyDescent="0.3">
      <c r="A161" s="127"/>
      <c r="B161" s="128"/>
      <c r="C161" s="124"/>
      <c r="D161" s="124"/>
      <c r="E161" s="124"/>
      <c r="F161" s="131"/>
      <c r="G161" s="116"/>
      <c r="H161" s="101"/>
      <c r="I161" s="101"/>
      <c r="J161" s="101"/>
      <c r="K161" s="101"/>
      <c r="L161" s="101"/>
      <c r="M161" s="101"/>
      <c r="N161" s="101"/>
      <c r="O161" s="101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 ht="26.25" hidden="1" customHeight="1" x14ac:dyDescent="0.3">
      <c r="A162" s="127"/>
      <c r="B162" s="128"/>
      <c r="C162" s="124"/>
      <c r="D162" s="124"/>
      <c r="E162" s="124"/>
      <c r="F162" s="131"/>
      <c r="G162" s="116"/>
      <c r="H162" s="101"/>
      <c r="I162" s="101"/>
      <c r="J162" s="101"/>
      <c r="K162" s="101"/>
      <c r="L162" s="101"/>
      <c r="M162" s="101"/>
      <c r="N162" s="101"/>
      <c r="O162" s="101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 ht="26.25" hidden="1" customHeight="1" x14ac:dyDescent="0.3">
      <c r="A163" s="127"/>
      <c r="B163" s="128"/>
      <c r="C163" s="124"/>
      <c r="D163" s="124"/>
      <c r="E163" s="124"/>
      <c r="F163" s="131"/>
      <c r="G163" s="116"/>
      <c r="H163" s="101"/>
      <c r="I163" s="101"/>
      <c r="J163" s="101"/>
      <c r="K163" s="101"/>
      <c r="L163" s="101"/>
      <c r="M163" s="101"/>
      <c r="N163" s="101"/>
      <c r="O163" s="101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 ht="26.25" hidden="1" customHeight="1" x14ac:dyDescent="0.3">
      <c r="A164" s="127"/>
      <c r="B164" s="128"/>
      <c r="C164" s="124"/>
      <c r="D164" s="124"/>
      <c r="E164" s="124"/>
      <c r="F164" s="131"/>
      <c r="G164" s="116"/>
      <c r="H164" s="101"/>
      <c r="I164" s="101"/>
      <c r="J164" s="101"/>
      <c r="K164" s="101"/>
      <c r="L164" s="101"/>
      <c r="M164" s="101"/>
      <c r="N164" s="101"/>
      <c r="O164" s="101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 ht="26.25" hidden="1" customHeight="1" x14ac:dyDescent="0.3">
      <c r="A165" s="127"/>
      <c r="B165" s="128"/>
      <c r="C165" s="124"/>
      <c r="D165" s="124"/>
      <c r="E165" s="124"/>
      <c r="F165" s="131"/>
      <c r="G165" s="116"/>
      <c r="H165" s="101"/>
      <c r="I165" s="101"/>
      <c r="J165" s="101"/>
      <c r="K165" s="101"/>
      <c r="L165" s="101"/>
      <c r="M165" s="101"/>
      <c r="N165" s="101"/>
      <c r="O165" s="101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 ht="26.25" hidden="1" customHeight="1" x14ac:dyDescent="0.3">
      <c r="A166" s="127"/>
      <c r="B166" s="128"/>
      <c r="C166" s="124"/>
      <c r="D166" s="124"/>
      <c r="E166" s="124"/>
      <c r="F166" s="131"/>
      <c r="G166" s="116"/>
      <c r="H166" s="101"/>
      <c r="I166" s="101"/>
      <c r="J166" s="101"/>
      <c r="K166" s="101"/>
      <c r="L166" s="101"/>
      <c r="M166" s="101"/>
      <c r="N166" s="101"/>
      <c r="O166" s="101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 ht="26.25" hidden="1" customHeight="1" x14ac:dyDescent="0.3">
      <c r="A167" s="127"/>
      <c r="B167" s="128"/>
      <c r="C167" s="124"/>
      <c r="D167" s="124"/>
      <c r="E167" s="124"/>
      <c r="F167" s="131"/>
      <c r="G167" s="116"/>
      <c r="H167" s="101"/>
      <c r="I167" s="101"/>
      <c r="J167" s="101"/>
      <c r="K167" s="101"/>
      <c r="L167" s="101"/>
      <c r="M167" s="101"/>
      <c r="N167" s="101"/>
      <c r="O167" s="101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 ht="26.25" hidden="1" customHeight="1" x14ac:dyDescent="0.3">
      <c r="A168" s="127"/>
      <c r="B168" s="128"/>
      <c r="C168" s="124"/>
      <c r="D168" s="124"/>
      <c r="E168" s="124"/>
      <c r="F168" s="131"/>
      <c r="G168" s="116"/>
      <c r="H168" s="101"/>
      <c r="I168" s="101"/>
      <c r="J168" s="101"/>
      <c r="K168" s="101"/>
      <c r="L168" s="101"/>
      <c r="M168" s="101"/>
      <c r="N168" s="101"/>
      <c r="O168" s="101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 ht="26.25" hidden="1" customHeight="1" x14ac:dyDescent="0.3">
      <c r="A169" s="127"/>
      <c r="B169" s="128"/>
      <c r="C169" s="124"/>
      <c r="D169" s="124"/>
      <c r="E169" s="124"/>
      <c r="F169" s="131"/>
      <c r="G169" s="116"/>
      <c r="H169" s="101"/>
      <c r="I169" s="101"/>
      <c r="J169" s="101"/>
      <c r="K169" s="101"/>
      <c r="L169" s="101"/>
      <c r="M169" s="101"/>
      <c r="N169" s="101"/>
      <c r="O169" s="101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 ht="26.25" hidden="1" customHeight="1" x14ac:dyDescent="0.3">
      <c r="A170" s="127"/>
      <c r="B170" s="128"/>
      <c r="C170" s="124"/>
      <c r="D170" s="124"/>
      <c r="E170" s="124"/>
      <c r="F170" s="131"/>
      <c r="G170" s="116"/>
      <c r="H170" s="101"/>
      <c r="I170" s="101"/>
      <c r="J170" s="101"/>
      <c r="K170" s="101"/>
      <c r="L170" s="101"/>
      <c r="M170" s="101"/>
      <c r="N170" s="101"/>
      <c r="O170" s="101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 ht="26.25" hidden="1" customHeight="1" x14ac:dyDescent="0.3">
      <c r="A171" s="127"/>
      <c r="B171" s="128"/>
      <c r="C171" s="124"/>
      <c r="D171" s="124"/>
      <c r="E171" s="124"/>
      <c r="F171" s="131"/>
      <c r="G171" s="116"/>
      <c r="H171" s="101"/>
      <c r="I171" s="101"/>
      <c r="J171" s="101"/>
      <c r="K171" s="101"/>
      <c r="L171" s="101"/>
      <c r="M171" s="101"/>
      <c r="N171" s="101"/>
      <c r="O171" s="101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 ht="26.25" hidden="1" customHeight="1" x14ac:dyDescent="0.3">
      <c r="A172" s="127"/>
      <c r="B172" s="128"/>
      <c r="C172" s="124"/>
      <c r="D172" s="124"/>
      <c r="E172" s="124"/>
      <c r="F172" s="131"/>
      <c r="G172" s="116"/>
      <c r="H172" s="101"/>
      <c r="I172" s="101"/>
      <c r="J172" s="101"/>
      <c r="K172" s="101"/>
      <c r="L172" s="101"/>
      <c r="M172" s="101"/>
      <c r="N172" s="101"/>
      <c r="O172" s="101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 ht="26.25" hidden="1" customHeight="1" x14ac:dyDescent="0.3">
      <c r="A173" s="127"/>
      <c r="B173" s="128"/>
      <c r="C173" s="124"/>
      <c r="D173" s="124"/>
      <c r="E173" s="124"/>
      <c r="F173" s="131"/>
      <c r="G173" s="116"/>
      <c r="H173" s="101"/>
      <c r="I173" s="101"/>
      <c r="J173" s="101"/>
      <c r="K173" s="101"/>
      <c r="L173" s="101"/>
      <c r="M173" s="101"/>
      <c r="N173" s="101"/>
      <c r="O173" s="101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 ht="26.25" hidden="1" customHeight="1" x14ac:dyDescent="0.3">
      <c r="A174" s="127"/>
      <c r="B174" s="128"/>
      <c r="C174" s="124"/>
      <c r="D174" s="124"/>
      <c r="E174" s="124"/>
      <c r="F174" s="131"/>
      <c r="G174" s="116"/>
      <c r="H174" s="101"/>
      <c r="I174" s="101"/>
      <c r="J174" s="101"/>
      <c r="K174" s="101"/>
      <c r="L174" s="101"/>
      <c r="M174" s="101"/>
      <c r="N174" s="101"/>
      <c r="O174" s="101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 ht="21" hidden="1" customHeight="1" x14ac:dyDescent="0.3">
      <c r="A175" s="127"/>
      <c r="B175" s="128"/>
      <c r="C175" s="124"/>
      <c r="D175" s="124"/>
      <c r="E175" s="124"/>
      <c r="F175" s="131"/>
      <c r="G175" s="116"/>
      <c r="H175" s="101"/>
      <c r="I175" s="101"/>
      <c r="J175" s="101"/>
      <c r="K175" s="101"/>
      <c r="L175" s="101"/>
      <c r="M175" s="101"/>
      <c r="N175" s="101"/>
      <c r="O175" s="101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 ht="26.25" hidden="1" customHeight="1" x14ac:dyDescent="0.3">
      <c r="A176" s="127"/>
      <c r="B176" s="128"/>
      <c r="C176" s="124"/>
      <c r="D176" s="124"/>
      <c r="E176" s="124"/>
      <c r="F176" s="131"/>
      <c r="G176" s="116"/>
      <c r="H176" s="101"/>
      <c r="I176" s="101"/>
      <c r="J176" s="101"/>
      <c r="K176" s="101"/>
      <c r="L176" s="101"/>
      <c r="M176" s="101"/>
      <c r="N176" s="101"/>
      <c r="O176" s="101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 ht="26.25" hidden="1" customHeight="1" x14ac:dyDescent="0.3">
      <c r="A177" s="127"/>
      <c r="B177" s="128"/>
      <c r="C177" s="124"/>
      <c r="D177" s="124"/>
      <c r="E177" s="124"/>
      <c r="F177" s="131"/>
      <c r="G177" s="116"/>
      <c r="H177" s="101"/>
      <c r="I177" s="101"/>
      <c r="J177" s="101"/>
      <c r="K177" s="101"/>
      <c r="L177" s="101"/>
      <c r="M177" s="101"/>
      <c r="N177" s="101"/>
      <c r="O177" s="101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 ht="26.25" hidden="1" customHeight="1" x14ac:dyDescent="0.3">
      <c r="A178" s="127"/>
      <c r="B178" s="128"/>
      <c r="C178" s="124"/>
      <c r="D178" s="124"/>
      <c r="E178" s="124"/>
      <c r="F178" s="131"/>
      <c r="G178" s="116"/>
      <c r="H178" s="101"/>
      <c r="I178" s="101"/>
      <c r="J178" s="101"/>
      <c r="K178" s="101"/>
      <c r="L178" s="101"/>
      <c r="M178" s="101"/>
      <c r="N178" s="101"/>
      <c r="O178" s="101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 ht="26.25" hidden="1" customHeight="1" x14ac:dyDescent="0.3">
      <c r="A179" s="127"/>
      <c r="B179" s="128"/>
      <c r="C179" s="124"/>
      <c r="D179" s="124"/>
      <c r="E179" s="124"/>
      <c r="F179" s="131"/>
      <c r="G179" s="116"/>
      <c r="H179" s="101"/>
      <c r="I179" s="101"/>
      <c r="J179" s="101"/>
      <c r="K179" s="101"/>
      <c r="L179" s="101"/>
      <c r="M179" s="101"/>
      <c r="N179" s="101"/>
      <c r="O179" s="101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 ht="26.25" hidden="1" customHeight="1" x14ac:dyDescent="0.3">
      <c r="A180" s="127"/>
      <c r="B180" s="128"/>
      <c r="C180" s="124"/>
      <c r="D180" s="124"/>
      <c r="E180" s="124"/>
      <c r="F180" s="131"/>
      <c r="G180" s="116"/>
      <c r="H180" s="101"/>
      <c r="I180" s="101"/>
      <c r="J180" s="101"/>
      <c r="K180" s="101"/>
      <c r="L180" s="101"/>
      <c r="M180" s="101"/>
      <c r="N180" s="101"/>
      <c r="O180" s="101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 ht="26.25" hidden="1" customHeight="1" x14ac:dyDescent="0.3">
      <c r="A181" s="127"/>
      <c r="B181" s="128"/>
      <c r="C181" s="124"/>
      <c r="D181" s="124"/>
      <c r="E181" s="124"/>
      <c r="F181" s="131"/>
      <c r="G181" s="116"/>
      <c r="H181" s="101"/>
      <c r="I181" s="101"/>
      <c r="J181" s="101"/>
      <c r="K181" s="101"/>
      <c r="L181" s="101"/>
      <c r="M181" s="101"/>
      <c r="N181" s="101"/>
      <c r="O181" s="101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 ht="26.25" hidden="1" customHeight="1" x14ac:dyDescent="0.3">
      <c r="A182" s="127"/>
      <c r="B182" s="128"/>
      <c r="C182" s="124"/>
      <c r="D182" s="124"/>
      <c r="E182" s="124"/>
      <c r="F182" s="131"/>
      <c r="G182" s="116"/>
      <c r="H182" s="101"/>
      <c r="I182" s="101"/>
      <c r="J182" s="101"/>
      <c r="K182" s="101"/>
      <c r="L182" s="101"/>
      <c r="M182" s="101"/>
      <c r="N182" s="101"/>
      <c r="O182" s="101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 ht="26.25" hidden="1" customHeight="1" x14ac:dyDescent="0.3">
      <c r="A183" s="127"/>
      <c r="B183" s="128"/>
      <c r="C183" s="124"/>
      <c r="D183" s="124"/>
      <c r="E183" s="124"/>
      <c r="F183" s="131"/>
      <c r="G183" s="116"/>
      <c r="H183" s="101"/>
      <c r="I183" s="101"/>
      <c r="J183" s="101"/>
      <c r="K183" s="101"/>
      <c r="L183" s="101"/>
      <c r="M183" s="101"/>
      <c r="N183" s="101"/>
      <c r="O183" s="101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 ht="26.25" hidden="1" customHeight="1" x14ac:dyDescent="0.3">
      <c r="A184" s="127"/>
      <c r="B184" s="128"/>
      <c r="C184" s="124"/>
      <c r="D184" s="124"/>
      <c r="E184" s="124"/>
      <c r="F184" s="131"/>
      <c r="G184" s="116"/>
      <c r="H184" s="101"/>
      <c r="I184" s="101"/>
      <c r="J184" s="101"/>
      <c r="K184" s="101"/>
      <c r="L184" s="101"/>
      <c r="M184" s="101"/>
      <c r="N184" s="101"/>
      <c r="O184" s="101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 ht="26.25" hidden="1" customHeight="1" x14ac:dyDescent="0.3">
      <c r="A185" s="127"/>
      <c r="B185" s="128"/>
      <c r="C185" s="124"/>
      <c r="D185" s="124"/>
      <c r="E185" s="124"/>
      <c r="F185" s="131"/>
      <c r="G185" s="116"/>
      <c r="H185" s="101"/>
      <c r="I185" s="101"/>
      <c r="J185" s="101"/>
      <c r="K185" s="101"/>
      <c r="L185" s="101"/>
      <c r="M185" s="101"/>
      <c r="N185" s="101"/>
      <c r="O185" s="101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 ht="26.25" hidden="1" customHeight="1" x14ac:dyDescent="0.3">
      <c r="A186" s="127"/>
      <c r="B186" s="128"/>
      <c r="C186" s="124"/>
      <c r="D186" s="124"/>
      <c r="E186" s="124"/>
      <c r="F186" s="131"/>
      <c r="G186" s="116"/>
      <c r="H186" s="101"/>
      <c r="I186" s="101"/>
      <c r="J186" s="101"/>
      <c r="K186" s="101"/>
      <c r="L186" s="101"/>
      <c r="M186" s="101"/>
      <c r="N186" s="101"/>
      <c r="O186" s="101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 ht="26.25" hidden="1" customHeight="1" x14ac:dyDescent="0.3">
      <c r="A187" s="127"/>
      <c r="B187" s="128"/>
      <c r="C187" s="124"/>
      <c r="D187" s="124"/>
      <c r="E187" s="124"/>
      <c r="F187" s="131"/>
      <c r="G187" s="116"/>
      <c r="H187" s="101"/>
      <c r="I187" s="101"/>
      <c r="J187" s="101"/>
      <c r="K187" s="101"/>
      <c r="L187" s="101"/>
      <c r="M187" s="101"/>
      <c r="N187" s="101"/>
      <c r="O187" s="101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 ht="26.25" hidden="1" customHeight="1" x14ac:dyDescent="0.3">
      <c r="A188" s="127"/>
      <c r="B188" s="128"/>
      <c r="C188" s="124"/>
      <c r="D188" s="124"/>
      <c r="E188" s="124"/>
      <c r="F188" s="131"/>
      <c r="G188" s="116"/>
      <c r="H188" s="101"/>
      <c r="I188" s="101"/>
      <c r="J188" s="101"/>
      <c r="K188" s="101"/>
      <c r="L188" s="101"/>
      <c r="M188" s="101"/>
      <c r="N188" s="101"/>
      <c r="O188" s="101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 ht="26.25" hidden="1" customHeight="1" x14ac:dyDescent="0.3">
      <c r="A189" s="127"/>
      <c r="B189" s="128"/>
      <c r="C189" s="124"/>
      <c r="D189" s="124"/>
      <c r="E189" s="124"/>
      <c r="F189" s="131"/>
      <c r="G189" s="116"/>
      <c r="H189" s="101"/>
      <c r="I189" s="101"/>
      <c r="J189" s="101"/>
      <c r="K189" s="101"/>
      <c r="L189" s="101"/>
      <c r="M189" s="101"/>
      <c r="N189" s="101"/>
      <c r="O189" s="101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 ht="26.25" hidden="1" customHeight="1" x14ac:dyDescent="0.3">
      <c r="A190" s="127"/>
      <c r="B190" s="128"/>
      <c r="C190" s="124"/>
      <c r="D190" s="124"/>
      <c r="E190" s="124"/>
      <c r="F190" s="131"/>
      <c r="G190" s="116"/>
      <c r="H190" s="101"/>
      <c r="I190" s="101"/>
      <c r="J190" s="101"/>
      <c r="K190" s="101"/>
      <c r="L190" s="101"/>
      <c r="M190" s="101"/>
      <c r="N190" s="101"/>
      <c r="O190" s="101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 ht="26.25" hidden="1" customHeight="1" x14ac:dyDescent="0.3">
      <c r="A191" s="127"/>
      <c r="B191" s="128"/>
      <c r="C191" s="124"/>
      <c r="D191" s="124"/>
      <c r="E191" s="124"/>
      <c r="F191" s="131"/>
      <c r="G191" s="116"/>
      <c r="H191" s="101"/>
      <c r="I191" s="101"/>
      <c r="J191" s="101"/>
      <c r="K191" s="101"/>
      <c r="L191" s="101"/>
      <c r="M191" s="101"/>
      <c r="N191" s="101"/>
      <c r="O191" s="101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 ht="26.25" hidden="1" customHeight="1" x14ac:dyDescent="0.3">
      <c r="A192" s="127"/>
      <c r="B192" s="128"/>
      <c r="C192" s="124"/>
      <c r="D192" s="124"/>
      <c r="E192" s="124"/>
      <c r="F192" s="131"/>
      <c r="G192" s="116"/>
      <c r="H192" s="101"/>
      <c r="I192" s="101"/>
      <c r="J192" s="101"/>
      <c r="K192" s="101"/>
      <c r="L192" s="101"/>
      <c r="M192" s="101"/>
      <c r="N192" s="101"/>
      <c r="O192" s="101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 ht="26.25" hidden="1" customHeight="1" x14ac:dyDescent="0.3">
      <c r="A193" s="127"/>
      <c r="B193" s="128"/>
      <c r="C193" s="124"/>
      <c r="D193" s="124"/>
      <c r="E193" s="124"/>
      <c r="F193" s="131"/>
      <c r="G193" s="116"/>
      <c r="H193" s="101"/>
      <c r="I193" s="101"/>
      <c r="J193" s="101"/>
      <c r="K193" s="101"/>
      <c r="L193" s="101"/>
      <c r="M193" s="101"/>
      <c r="N193" s="101"/>
      <c r="O193" s="101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 ht="26.25" hidden="1" customHeight="1" x14ac:dyDescent="0.3">
      <c r="A194" s="127"/>
      <c r="B194" s="128"/>
      <c r="C194" s="124"/>
      <c r="D194" s="124"/>
      <c r="E194" s="124"/>
      <c r="F194" s="131"/>
      <c r="G194" s="116"/>
      <c r="H194" s="101"/>
      <c r="I194" s="101"/>
      <c r="J194" s="101"/>
      <c r="K194" s="101"/>
      <c r="L194" s="101"/>
      <c r="M194" s="101"/>
      <c r="N194" s="101"/>
      <c r="O194" s="101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 ht="26.25" hidden="1" customHeight="1" x14ac:dyDescent="0.3">
      <c r="A195" s="127"/>
      <c r="B195" s="128"/>
      <c r="C195" s="124"/>
      <c r="D195" s="124"/>
      <c r="E195" s="124"/>
      <c r="F195" s="131"/>
      <c r="G195" s="116"/>
      <c r="H195" s="101"/>
      <c r="I195" s="101"/>
      <c r="J195" s="101"/>
      <c r="K195" s="101"/>
      <c r="L195" s="101"/>
      <c r="M195" s="101"/>
      <c r="N195" s="101"/>
      <c r="O195" s="101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 ht="26.25" hidden="1" customHeight="1" x14ac:dyDescent="0.3">
      <c r="A196" s="127"/>
      <c r="B196" s="128"/>
      <c r="C196" s="124"/>
      <c r="D196" s="124"/>
      <c r="E196" s="124"/>
      <c r="F196" s="131"/>
      <c r="G196" s="116"/>
      <c r="H196" s="101"/>
      <c r="I196" s="101"/>
      <c r="J196" s="101"/>
      <c r="K196" s="101"/>
      <c r="L196" s="101"/>
      <c r="M196" s="101"/>
      <c r="N196" s="101"/>
      <c r="O196" s="101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 ht="26.25" hidden="1" customHeight="1" x14ac:dyDescent="0.3">
      <c r="A197" s="127"/>
      <c r="B197" s="128"/>
      <c r="C197" s="124"/>
      <c r="D197" s="124"/>
      <c r="E197" s="124"/>
      <c r="F197" s="131"/>
      <c r="G197" s="116"/>
      <c r="H197" s="101"/>
      <c r="I197" s="101"/>
      <c r="J197" s="101"/>
      <c r="K197" s="101"/>
      <c r="L197" s="101"/>
      <c r="M197" s="101"/>
      <c r="N197" s="101"/>
      <c r="O197" s="101"/>
      <c r="P197" s="52"/>
      <c r="Q197" s="52"/>
      <c r="R197" s="51"/>
      <c r="S197" s="51"/>
      <c r="T197" s="109"/>
      <c r="U197" s="109"/>
      <c r="V197" s="109"/>
      <c r="W197" s="109"/>
      <c r="X197" s="109"/>
      <c r="Y197" s="109"/>
      <c r="Z197" s="109"/>
      <c r="AA197" s="109"/>
      <c r="AB197" s="109"/>
    </row>
    <row r="198" spans="1:28" ht="26.25" hidden="1" customHeight="1" x14ac:dyDescent="0.3">
      <c r="A198" s="127"/>
      <c r="B198" s="128"/>
      <c r="C198" s="124"/>
      <c r="D198" s="124"/>
      <c r="E198" s="124"/>
      <c r="F198" s="131"/>
      <c r="G198" s="116"/>
      <c r="H198" s="101"/>
      <c r="I198" s="101"/>
      <c r="J198" s="101"/>
      <c r="K198" s="101"/>
      <c r="L198" s="101"/>
      <c r="M198" s="101"/>
      <c r="N198" s="101"/>
      <c r="O198" s="101"/>
      <c r="P198" s="52"/>
      <c r="Q198" s="52"/>
      <c r="R198" s="53"/>
      <c r="S198" s="53"/>
      <c r="T198" s="109"/>
      <c r="U198" s="109"/>
      <c r="V198" s="109"/>
      <c r="W198" s="109"/>
      <c r="X198" s="109"/>
      <c r="Y198" s="109"/>
      <c r="Z198" s="109"/>
      <c r="AA198" s="109"/>
      <c r="AB198" s="109"/>
    </row>
    <row r="199" spans="1:28" ht="26.25" hidden="1" customHeight="1" x14ac:dyDescent="0.3">
      <c r="A199" s="127"/>
      <c r="B199" s="128"/>
      <c r="C199" s="124"/>
      <c r="D199" s="124"/>
      <c r="E199" s="124"/>
      <c r="F199" s="131"/>
      <c r="G199" s="116"/>
      <c r="H199" s="101"/>
      <c r="I199" s="101"/>
      <c r="J199" s="101"/>
      <c r="K199" s="101"/>
      <c r="L199" s="101"/>
      <c r="M199" s="101"/>
      <c r="N199" s="101"/>
      <c r="O199" s="101"/>
      <c r="P199" s="52"/>
      <c r="Q199" s="52"/>
      <c r="R199" s="53"/>
      <c r="S199" s="53"/>
      <c r="T199" s="109"/>
      <c r="U199" s="109"/>
      <c r="V199" s="109"/>
      <c r="W199" s="109"/>
      <c r="X199" s="109"/>
      <c r="Y199" s="109"/>
      <c r="Z199" s="109"/>
      <c r="AA199" s="109"/>
      <c r="AB199" s="109"/>
    </row>
    <row r="200" spans="1:28" ht="26.25" hidden="1" customHeight="1" x14ac:dyDescent="0.3">
      <c r="A200" s="127"/>
      <c r="B200" s="128"/>
      <c r="C200" s="124"/>
      <c r="D200" s="124"/>
      <c r="E200" s="124"/>
      <c r="F200" s="131"/>
      <c r="G200" s="116"/>
      <c r="H200" s="101"/>
      <c r="I200" s="101"/>
      <c r="J200" s="101"/>
      <c r="K200" s="101"/>
      <c r="L200" s="101"/>
      <c r="M200" s="101"/>
      <c r="N200" s="101"/>
      <c r="O200" s="101"/>
      <c r="P200" s="52"/>
      <c r="Q200" s="52"/>
      <c r="R200" s="109"/>
      <c r="S200" s="109"/>
      <c r="T200" s="109"/>
      <c r="U200" s="109"/>
      <c r="V200" s="109"/>
      <c r="W200" s="109"/>
      <c r="X200" s="109"/>
      <c r="Y200" s="109"/>
      <c r="Z200" s="109"/>
      <c r="AA200" s="109"/>
      <c r="AB200" s="109"/>
    </row>
    <row r="201" spans="1:28" ht="26.25" hidden="1" customHeight="1" x14ac:dyDescent="0.3">
      <c r="A201" s="127"/>
      <c r="B201" s="128"/>
      <c r="C201" s="124"/>
      <c r="D201" s="124"/>
      <c r="E201" s="124"/>
      <c r="F201" s="131"/>
      <c r="G201" s="116"/>
      <c r="H201" s="101"/>
      <c r="I201" s="101"/>
      <c r="J201" s="101"/>
      <c r="K201" s="101"/>
      <c r="L201" s="101"/>
      <c r="M201" s="101"/>
      <c r="N201" s="101"/>
      <c r="O201" s="101"/>
      <c r="P201" s="52"/>
      <c r="Q201" s="52"/>
      <c r="R201" s="109"/>
      <c r="S201" s="109"/>
      <c r="T201" s="109"/>
      <c r="U201" s="109"/>
      <c r="V201" s="109"/>
      <c r="W201" s="109"/>
      <c r="X201" s="109"/>
      <c r="Y201" s="109"/>
      <c r="Z201" s="109"/>
      <c r="AA201" s="109"/>
      <c r="AB201" s="109"/>
    </row>
    <row r="202" spans="1:28" ht="18.75" hidden="1" customHeight="1" x14ac:dyDescent="0.3">
      <c r="A202" s="127"/>
      <c r="B202" s="128"/>
      <c r="C202" s="124"/>
      <c r="D202" s="124"/>
      <c r="E202" s="124"/>
      <c r="F202" s="131"/>
      <c r="G202" s="116"/>
      <c r="H202" s="101"/>
      <c r="I202" s="101"/>
      <c r="J202" s="101"/>
      <c r="K202" s="101"/>
      <c r="L202" s="101"/>
      <c r="M202" s="101"/>
      <c r="N202" s="101"/>
      <c r="O202" s="101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  <c r="AA202" s="109"/>
      <c r="AB202" s="109"/>
    </row>
    <row r="203" spans="1:28" ht="18.75" hidden="1" customHeight="1" x14ac:dyDescent="0.3">
      <c r="A203" s="127"/>
      <c r="B203" s="128"/>
      <c r="C203" s="124"/>
      <c r="D203" s="124"/>
      <c r="E203" s="124"/>
      <c r="F203" s="131"/>
      <c r="G203" s="116"/>
      <c r="H203" s="101"/>
      <c r="I203" s="101"/>
      <c r="J203" s="101"/>
      <c r="K203" s="101"/>
      <c r="L203" s="101"/>
      <c r="M203" s="101"/>
      <c r="N203" s="101"/>
      <c r="O203" s="101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  <c r="AA203" s="109"/>
      <c r="AB203" s="109"/>
    </row>
    <row r="204" spans="1:28" ht="18.75" hidden="1" customHeight="1" x14ac:dyDescent="0.3">
      <c r="A204" s="127"/>
      <c r="B204" s="128"/>
      <c r="C204" s="124"/>
      <c r="D204" s="124"/>
      <c r="E204" s="124"/>
      <c r="F204" s="131"/>
      <c r="G204" s="116"/>
      <c r="H204" s="101"/>
      <c r="I204" s="101"/>
      <c r="J204" s="101"/>
      <c r="K204" s="101"/>
      <c r="L204" s="101"/>
      <c r="M204" s="101"/>
      <c r="N204" s="101"/>
      <c r="O204" s="101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  <c r="AB204" s="109"/>
    </row>
    <row r="205" spans="1:28" ht="18.75" hidden="1" customHeight="1" x14ac:dyDescent="0.3">
      <c r="A205" s="127"/>
      <c r="B205" s="128"/>
      <c r="C205" s="124"/>
      <c r="D205" s="124"/>
      <c r="E205" s="124"/>
      <c r="F205" s="131"/>
      <c r="G205" s="116"/>
      <c r="H205" s="101"/>
      <c r="I205" s="101"/>
      <c r="J205" s="101"/>
      <c r="K205" s="101"/>
      <c r="L205" s="101"/>
      <c r="M205" s="101"/>
      <c r="N205" s="101"/>
      <c r="O205" s="101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  <c r="AA205" s="109"/>
      <c r="AB205" s="109"/>
    </row>
    <row r="206" spans="1:28" ht="18.75" hidden="1" customHeight="1" x14ac:dyDescent="0.3">
      <c r="A206" s="127"/>
      <c r="B206" s="128"/>
      <c r="C206" s="124"/>
      <c r="D206" s="124"/>
      <c r="E206" s="124"/>
      <c r="F206" s="131"/>
      <c r="G206" s="116"/>
      <c r="H206" s="101"/>
      <c r="I206" s="101"/>
      <c r="J206" s="101"/>
      <c r="K206" s="101"/>
      <c r="L206" s="101"/>
      <c r="M206" s="101"/>
      <c r="N206" s="101"/>
      <c r="O206" s="101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  <c r="AA206" s="109"/>
      <c r="AB206" s="109"/>
    </row>
    <row r="207" spans="1:28" ht="18.75" hidden="1" customHeight="1" x14ac:dyDescent="0.3">
      <c r="A207" s="127"/>
      <c r="B207" s="128"/>
      <c r="C207" s="124"/>
      <c r="D207" s="124"/>
      <c r="E207" s="124"/>
      <c r="F207" s="131"/>
      <c r="G207" s="116"/>
      <c r="H207" s="101"/>
      <c r="I207" s="101"/>
      <c r="J207" s="101"/>
      <c r="K207" s="101"/>
      <c r="L207" s="101"/>
      <c r="M207" s="101"/>
      <c r="N207" s="101"/>
      <c r="O207" s="101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  <c r="AA207" s="109"/>
      <c r="AB207" s="109"/>
    </row>
    <row r="208" spans="1:28" ht="18.75" hidden="1" customHeight="1" x14ac:dyDescent="0.3">
      <c r="A208" s="127"/>
      <c r="B208" s="128"/>
      <c r="C208" s="124"/>
      <c r="D208" s="124"/>
      <c r="E208" s="124"/>
      <c r="F208" s="131"/>
      <c r="G208" s="116"/>
      <c r="H208" s="101"/>
      <c r="I208" s="101"/>
      <c r="J208" s="101"/>
      <c r="K208" s="101"/>
      <c r="L208" s="101"/>
      <c r="M208" s="101"/>
      <c r="N208" s="101"/>
      <c r="O208" s="101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  <c r="AA208" s="109"/>
      <c r="AB208" s="109"/>
    </row>
    <row r="209" spans="1:28" ht="26.25" hidden="1" customHeight="1" x14ac:dyDescent="0.3">
      <c r="A209" s="127"/>
      <c r="B209" s="128"/>
      <c r="C209" s="124"/>
      <c r="D209" s="124"/>
      <c r="E209" s="124"/>
      <c r="F209" s="131"/>
      <c r="G209" s="116"/>
      <c r="H209" s="101"/>
      <c r="I209" s="101"/>
      <c r="J209" s="101"/>
      <c r="K209" s="101"/>
      <c r="L209" s="101"/>
      <c r="M209" s="101"/>
      <c r="N209" s="101"/>
      <c r="O209" s="101"/>
      <c r="P209" s="109"/>
      <c r="Q209" s="109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 ht="58.5" hidden="1" customHeight="1" x14ac:dyDescent="0.3">
      <c r="A210" s="127"/>
      <c r="B210" s="128"/>
      <c r="C210" s="124"/>
      <c r="D210" s="124"/>
      <c r="E210" s="124"/>
      <c r="F210" s="131"/>
      <c r="G210" s="116"/>
      <c r="H210" s="101"/>
      <c r="I210" s="101"/>
      <c r="J210" s="101"/>
      <c r="K210" s="101"/>
      <c r="L210" s="101"/>
      <c r="M210" s="101"/>
      <c r="N210" s="101"/>
      <c r="O210" s="101"/>
      <c r="P210" s="109"/>
      <c r="Q210" s="109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 ht="58.5" hidden="1" customHeight="1" x14ac:dyDescent="0.3">
      <c r="A211" s="127"/>
      <c r="B211" s="128"/>
      <c r="C211" s="124"/>
      <c r="D211" s="124"/>
      <c r="E211" s="124"/>
      <c r="F211" s="131"/>
      <c r="G211" s="116"/>
      <c r="H211" s="101"/>
      <c r="I211" s="101"/>
      <c r="J211" s="101"/>
      <c r="K211" s="101"/>
      <c r="L211" s="101"/>
      <c r="M211" s="101"/>
      <c r="N211" s="101"/>
      <c r="O211" s="101"/>
      <c r="P211" s="109"/>
      <c r="Q211" s="109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 ht="18.75" customHeight="1" x14ac:dyDescent="0.3">
      <c r="A212" s="127"/>
      <c r="B212" s="128"/>
      <c r="C212" s="124"/>
      <c r="D212" s="124"/>
      <c r="E212" s="124"/>
      <c r="F212" s="131"/>
      <c r="G212" s="116"/>
      <c r="H212" s="101"/>
      <c r="I212" s="101"/>
      <c r="J212" s="101"/>
      <c r="K212" s="101"/>
      <c r="L212" s="101"/>
      <c r="M212" s="101"/>
      <c r="N212" s="101"/>
      <c r="O212" s="101"/>
      <c r="P212" s="109"/>
      <c r="Q212" s="109"/>
      <c r="R212" s="98"/>
      <c r="S212" s="98"/>
      <c r="T212" s="98" t="s">
        <v>5</v>
      </c>
      <c r="U212" s="98" t="s">
        <v>5</v>
      </c>
      <c r="V212" s="98" t="s">
        <v>5</v>
      </c>
      <c r="W212" s="98" t="s">
        <v>5</v>
      </c>
      <c r="X212" s="98" t="s">
        <v>5</v>
      </c>
      <c r="Y212" s="98" t="s">
        <v>5</v>
      </c>
      <c r="Z212" s="98" t="s">
        <v>5</v>
      </c>
      <c r="AA212" s="98" t="s">
        <v>5</v>
      </c>
      <c r="AB212" s="98"/>
    </row>
    <row r="213" spans="1:28" ht="18.75" customHeight="1" x14ac:dyDescent="0.3">
      <c r="A213" s="127"/>
      <c r="B213" s="128"/>
      <c r="C213" s="124"/>
      <c r="D213" s="124"/>
      <c r="E213" s="124"/>
      <c r="F213" s="131"/>
      <c r="G213" s="116"/>
      <c r="H213" s="101"/>
      <c r="I213" s="101"/>
      <c r="J213" s="101"/>
      <c r="K213" s="101"/>
      <c r="L213" s="101"/>
      <c r="M213" s="101"/>
      <c r="N213" s="101"/>
      <c r="O213" s="101"/>
      <c r="P213" s="109"/>
      <c r="Q213" s="109"/>
      <c r="R213" s="98"/>
      <c r="S213" s="98"/>
      <c r="T213" s="98"/>
      <c r="U213" s="98"/>
      <c r="V213" s="98"/>
      <c r="W213" s="98"/>
      <c r="X213" s="98"/>
      <c r="Y213" s="98"/>
      <c r="Z213" s="98"/>
      <c r="AA213" s="98"/>
      <c r="AB213" s="98"/>
    </row>
    <row r="214" spans="1:28" ht="26.25" customHeight="1" x14ac:dyDescent="0.3">
      <c r="A214" s="127"/>
      <c r="B214" s="128"/>
      <c r="C214" s="124"/>
      <c r="D214" s="124"/>
      <c r="E214" s="124"/>
      <c r="F214" s="131"/>
      <c r="G214" s="116"/>
      <c r="H214" s="101"/>
      <c r="I214" s="101"/>
      <c r="J214" s="101"/>
      <c r="K214" s="101"/>
      <c r="L214" s="101"/>
      <c r="M214" s="101"/>
      <c r="N214" s="101"/>
      <c r="O214" s="101"/>
      <c r="P214" s="52"/>
      <c r="Q214" s="52"/>
      <c r="R214" s="98"/>
      <c r="S214" s="98"/>
      <c r="T214" s="98"/>
      <c r="U214" s="98"/>
      <c r="V214" s="98"/>
      <c r="W214" s="98"/>
      <c r="X214" s="98"/>
      <c r="Y214" s="98"/>
      <c r="Z214" s="98"/>
      <c r="AA214" s="98"/>
      <c r="AB214" s="98"/>
    </row>
    <row r="215" spans="1:28" ht="26.25" customHeight="1" x14ac:dyDescent="0.3">
      <c r="A215" s="127"/>
      <c r="B215" s="128"/>
      <c r="C215" s="124"/>
      <c r="D215" s="124"/>
      <c r="E215" s="124"/>
      <c r="F215" s="131"/>
      <c r="G215" s="116"/>
      <c r="H215" s="101"/>
      <c r="I215" s="101"/>
      <c r="J215" s="101"/>
      <c r="K215" s="101"/>
      <c r="L215" s="101"/>
      <c r="M215" s="101"/>
      <c r="N215" s="101"/>
      <c r="O215" s="101"/>
      <c r="P215" s="53"/>
      <c r="Q215" s="52"/>
      <c r="R215" s="98"/>
      <c r="S215" s="98"/>
      <c r="T215" s="98"/>
      <c r="U215" s="98"/>
      <c r="V215" s="98"/>
      <c r="W215" s="98"/>
      <c r="X215" s="98"/>
      <c r="Y215" s="98"/>
      <c r="Z215" s="98"/>
      <c r="AA215" s="98"/>
      <c r="AB215" s="98"/>
    </row>
    <row r="216" spans="1:28" ht="26.25" customHeight="1" x14ac:dyDescent="0.3">
      <c r="A216" s="127"/>
      <c r="B216" s="128"/>
      <c r="C216" s="124"/>
      <c r="D216" s="124"/>
      <c r="E216" s="124"/>
      <c r="F216" s="132"/>
      <c r="G216" s="117"/>
      <c r="H216" s="102"/>
      <c r="I216" s="102"/>
      <c r="J216" s="102"/>
      <c r="K216" s="102"/>
      <c r="L216" s="102"/>
      <c r="M216" s="102"/>
      <c r="N216" s="102"/>
      <c r="O216" s="102"/>
      <c r="P216" s="53"/>
      <c r="Q216" s="52"/>
      <c r="R216" s="98"/>
      <c r="S216" s="98"/>
      <c r="T216" s="98"/>
      <c r="U216" s="98"/>
      <c r="V216" s="98"/>
      <c r="W216" s="98"/>
      <c r="X216" s="98"/>
      <c r="Y216" s="98"/>
      <c r="Z216" s="98"/>
      <c r="AA216" s="98"/>
      <c r="AB216" s="98"/>
    </row>
    <row r="217" spans="1:28" ht="33" x14ac:dyDescent="0.3">
      <c r="A217" s="92" t="s">
        <v>18</v>
      </c>
      <c r="B217" s="92"/>
      <c r="C217" s="87">
        <v>2020</v>
      </c>
      <c r="D217" s="87">
        <v>2026</v>
      </c>
      <c r="E217" s="87" t="s">
        <v>42</v>
      </c>
      <c r="F217" s="46" t="s">
        <v>4</v>
      </c>
      <c r="G217" s="35">
        <f>G100</f>
        <v>48319714.369999997</v>
      </c>
      <c r="H217" s="35">
        <f t="shared" ref="H217:N217" si="46">H100</f>
        <v>5934388.3300000001</v>
      </c>
      <c r="I217" s="70">
        <f t="shared" si="46"/>
        <v>7396960.1500000004</v>
      </c>
      <c r="J217" s="35">
        <f t="shared" si="46"/>
        <v>7946006.3499999996</v>
      </c>
      <c r="K217" s="35">
        <f t="shared" si="46"/>
        <v>7973401.1900000004</v>
      </c>
      <c r="L217" s="35">
        <f t="shared" si="46"/>
        <v>7812536.6900000004</v>
      </c>
      <c r="M217" s="35">
        <f t="shared" si="46"/>
        <v>5628210.8300000001</v>
      </c>
      <c r="N217" s="35">
        <f t="shared" si="46"/>
        <v>5628210.8300000001</v>
      </c>
      <c r="O217" s="35"/>
      <c r="P217" s="98" t="s">
        <v>5</v>
      </c>
      <c r="Q217" s="98" t="s">
        <v>5</v>
      </c>
      <c r="R217" s="42"/>
      <c r="S217" s="42"/>
      <c r="T217" s="150" t="s">
        <v>5</v>
      </c>
      <c r="U217" s="150" t="s">
        <v>5</v>
      </c>
      <c r="V217" s="150" t="s">
        <v>5</v>
      </c>
      <c r="W217" s="150" t="s">
        <v>5</v>
      </c>
      <c r="X217" s="150" t="s">
        <v>5</v>
      </c>
      <c r="Y217" s="150" t="s">
        <v>5</v>
      </c>
      <c r="Z217" s="150" t="s">
        <v>5</v>
      </c>
      <c r="AA217" s="150" t="s">
        <v>5</v>
      </c>
      <c r="AB217" s="150"/>
    </row>
    <row r="218" spans="1:28" ht="93" x14ac:dyDescent="0.3">
      <c r="A218" s="92"/>
      <c r="B218" s="92"/>
      <c r="C218" s="87"/>
      <c r="D218" s="87"/>
      <c r="E218" s="87"/>
      <c r="F218" s="46" t="s">
        <v>8</v>
      </c>
      <c r="G218" s="35">
        <f>G101</f>
        <v>48319714.369999997</v>
      </c>
      <c r="H218" s="35">
        <f t="shared" ref="H218:N221" si="47">H101</f>
        <v>5934388.3300000001</v>
      </c>
      <c r="I218" s="70">
        <f t="shared" si="47"/>
        <v>7396960.1500000004</v>
      </c>
      <c r="J218" s="35">
        <f t="shared" si="47"/>
        <v>7946006.3499999996</v>
      </c>
      <c r="K218" s="35">
        <f t="shared" si="47"/>
        <v>7973401.1900000004</v>
      </c>
      <c r="L218" s="35">
        <f t="shared" si="47"/>
        <v>7812536.6900000004</v>
      </c>
      <c r="M218" s="35">
        <f t="shared" si="47"/>
        <v>5628210.8300000001</v>
      </c>
      <c r="N218" s="35">
        <f t="shared" si="47"/>
        <v>5628210.8300000001</v>
      </c>
      <c r="O218" s="35"/>
      <c r="P218" s="98"/>
      <c r="Q218" s="98"/>
      <c r="R218" s="42"/>
      <c r="S218" s="42"/>
      <c r="T218" s="150"/>
      <c r="U218" s="150"/>
      <c r="V218" s="150"/>
      <c r="W218" s="150"/>
      <c r="X218" s="150"/>
      <c r="Y218" s="150"/>
      <c r="Z218" s="150"/>
      <c r="AA218" s="150"/>
      <c r="AB218" s="150"/>
    </row>
    <row r="219" spans="1:28" ht="69.75" x14ac:dyDescent="0.3">
      <c r="A219" s="92"/>
      <c r="B219" s="92"/>
      <c r="C219" s="87"/>
      <c r="D219" s="87"/>
      <c r="E219" s="87"/>
      <c r="F219" s="46" t="s">
        <v>9</v>
      </c>
      <c r="G219" s="35">
        <f>G102</f>
        <v>0</v>
      </c>
      <c r="H219" s="35">
        <f t="shared" si="47"/>
        <v>0</v>
      </c>
      <c r="I219" s="54">
        <f t="shared" si="47"/>
        <v>0</v>
      </c>
      <c r="J219" s="35">
        <f t="shared" si="47"/>
        <v>0</v>
      </c>
      <c r="K219" s="35">
        <f t="shared" si="47"/>
        <v>0</v>
      </c>
      <c r="L219" s="35">
        <f t="shared" si="47"/>
        <v>0</v>
      </c>
      <c r="M219" s="35">
        <f t="shared" si="47"/>
        <v>0</v>
      </c>
      <c r="N219" s="35">
        <f t="shared" si="47"/>
        <v>0</v>
      </c>
      <c r="O219" s="35"/>
      <c r="P219" s="98"/>
      <c r="Q219" s="98"/>
      <c r="R219" s="42"/>
      <c r="S219" s="42"/>
      <c r="T219" s="150"/>
      <c r="U219" s="150"/>
      <c r="V219" s="150"/>
      <c r="W219" s="150"/>
      <c r="X219" s="150"/>
      <c r="Y219" s="150"/>
      <c r="Z219" s="150"/>
      <c r="AA219" s="150"/>
      <c r="AB219" s="150"/>
    </row>
    <row r="220" spans="1:28" ht="69.75" x14ac:dyDescent="0.3">
      <c r="A220" s="92"/>
      <c r="B220" s="92"/>
      <c r="C220" s="87"/>
      <c r="D220" s="87"/>
      <c r="E220" s="87"/>
      <c r="F220" s="46" t="s">
        <v>10</v>
      </c>
      <c r="G220" s="35">
        <f>G103</f>
        <v>0</v>
      </c>
      <c r="H220" s="35">
        <f t="shared" si="47"/>
        <v>0</v>
      </c>
      <c r="I220" s="35">
        <f t="shared" si="47"/>
        <v>0</v>
      </c>
      <c r="J220" s="35">
        <f t="shared" si="47"/>
        <v>0</v>
      </c>
      <c r="K220" s="35">
        <f t="shared" si="47"/>
        <v>0</v>
      </c>
      <c r="L220" s="35">
        <f t="shared" si="47"/>
        <v>0</v>
      </c>
      <c r="M220" s="35">
        <f t="shared" si="47"/>
        <v>0</v>
      </c>
      <c r="N220" s="35">
        <f t="shared" si="47"/>
        <v>0</v>
      </c>
      <c r="O220" s="35"/>
      <c r="P220" s="98"/>
      <c r="Q220" s="98"/>
      <c r="R220" s="42"/>
      <c r="S220" s="42"/>
      <c r="T220" s="150"/>
      <c r="U220" s="150"/>
      <c r="V220" s="150"/>
      <c r="W220" s="150"/>
      <c r="X220" s="150"/>
      <c r="Y220" s="150"/>
      <c r="Z220" s="150"/>
      <c r="AA220" s="150"/>
      <c r="AB220" s="150"/>
    </row>
    <row r="221" spans="1:28" ht="46.5" x14ac:dyDescent="0.3">
      <c r="A221" s="92"/>
      <c r="B221" s="92"/>
      <c r="C221" s="87"/>
      <c r="D221" s="87"/>
      <c r="E221" s="87"/>
      <c r="F221" s="46" t="s">
        <v>22</v>
      </c>
      <c r="G221" s="35">
        <f>G104</f>
        <v>0</v>
      </c>
      <c r="H221" s="35">
        <f t="shared" si="47"/>
        <v>0</v>
      </c>
      <c r="I221" s="35">
        <f t="shared" si="47"/>
        <v>0</v>
      </c>
      <c r="J221" s="35">
        <f t="shared" si="47"/>
        <v>0</v>
      </c>
      <c r="K221" s="35">
        <f t="shared" si="47"/>
        <v>0</v>
      </c>
      <c r="L221" s="35">
        <f t="shared" si="47"/>
        <v>0</v>
      </c>
      <c r="M221" s="35">
        <f t="shared" si="47"/>
        <v>0</v>
      </c>
      <c r="N221" s="35">
        <f t="shared" si="47"/>
        <v>0</v>
      </c>
      <c r="O221" s="35"/>
      <c r="P221" s="98"/>
      <c r="Q221" s="98"/>
      <c r="R221" s="42"/>
      <c r="S221" s="42"/>
      <c r="T221" s="150"/>
      <c r="U221" s="150"/>
      <c r="V221" s="150"/>
      <c r="W221" s="150"/>
      <c r="X221" s="150"/>
      <c r="Y221" s="150"/>
      <c r="Z221" s="150"/>
      <c r="AA221" s="150"/>
      <c r="AB221" s="150"/>
    </row>
    <row r="222" spans="1:28" ht="33" x14ac:dyDescent="0.3">
      <c r="A222" s="125" t="s">
        <v>23</v>
      </c>
      <c r="B222" s="125"/>
      <c r="C222" s="125"/>
      <c r="D222" s="125"/>
      <c r="E222" s="125"/>
      <c r="F222" s="36" t="s">
        <v>4</v>
      </c>
      <c r="G222" s="40">
        <f>G223+G224+G225+G226</f>
        <v>190285633.71000004</v>
      </c>
      <c r="H222" s="40">
        <f>H223+H224+H225+H226</f>
        <v>24764965.119999997</v>
      </c>
      <c r="I222" s="55">
        <f t="shared" ref="I222:N222" si="48">I223+I224+I225+I226</f>
        <v>48166073.700000003</v>
      </c>
      <c r="J222" s="40">
        <f t="shared" si="48"/>
        <v>38616609.520000003</v>
      </c>
      <c r="K222" s="40">
        <f t="shared" si="48"/>
        <v>26370785.210000001</v>
      </c>
      <c r="L222" s="63">
        <f t="shared" si="48"/>
        <v>22679388.68</v>
      </c>
      <c r="M222" s="40">
        <f t="shared" si="48"/>
        <v>14843905.74</v>
      </c>
      <c r="N222" s="55">
        <f t="shared" si="48"/>
        <v>14843905.74</v>
      </c>
      <c r="O222" s="40"/>
      <c r="P222" s="150" t="s">
        <v>5</v>
      </c>
      <c r="Q222" s="150" t="s">
        <v>5</v>
      </c>
    </row>
    <row r="223" spans="1:28" ht="93" x14ac:dyDescent="0.3">
      <c r="A223" s="125"/>
      <c r="B223" s="125"/>
      <c r="C223" s="125"/>
      <c r="D223" s="125"/>
      <c r="E223" s="125"/>
      <c r="F223" s="36" t="s">
        <v>8</v>
      </c>
      <c r="G223" s="41">
        <f>H223+I223+J223+K223+L223+M223+N223+O223</f>
        <v>153913866.94000003</v>
      </c>
      <c r="H223" s="40">
        <f t="shared" ref="H223:N226" si="49">H88+H218</f>
        <v>17501405.119999997</v>
      </c>
      <c r="I223" s="55">
        <f t="shared" si="49"/>
        <v>36263015.530000001</v>
      </c>
      <c r="J223" s="40">
        <f t="shared" si="49"/>
        <v>32800501.32</v>
      </c>
      <c r="K223" s="40">
        <f t="shared" si="49"/>
        <v>20676265.010000002</v>
      </c>
      <c r="L223" s="63">
        <f t="shared" si="49"/>
        <v>16984868.48</v>
      </c>
      <c r="M223" s="40">
        <f t="shared" si="49"/>
        <v>14843905.74</v>
      </c>
      <c r="N223" s="55">
        <f t="shared" si="49"/>
        <v>14843905.74</v>
      </c>
      <c r="O223" s="40"/>
      <c r="P223" s="150"/>
      <c r="Q223" s="150"/>
    </row>
    <row r="224" spans="1:28" ht="69.75" x14ac:dyDescent="0.3">
      <c r="A224" s="125"/>
      <c r="B224" s="125"/>
      <c r="C224" s="125"/>
      <c r="D224" s="125"/>
      <c r="E224" s="125"/>
      <c r="F224" s="36" t="s">
        <v>9</v>
      </c>
      <c r="G224" s="41">
        <f>H224+I224+J224+K224+L224+M224+N224+O224</f>
        <v>6146895.5300000003</v>
      </c>
      <c r="H224" s="40">
        <f t="shared" si="49"/>
        <v>0</v>
      </c>
      <c r="I224" s="55">
        <f t="shared" si="49"/>
        <v>6086895.5300000003</v>
      </c>
      <c r="J224" s="40">
        <f t="shared" si="49"/>
        <v>60000</v>
      </c>
      <c r="K224" s="40">
        <f t="shared" si="49"/>
        <v>0</v>
      </c>
      <c r="L224" s="41">
        <f t="shared" si="49"/>
        <v>0</v>
      </c>
      <c r="M224" s="40">
        <f t="shared" si="49"/>
        <v>0</v>
      </c>
      <c r="N224" s="40">
        <f t="shared" si="49"/>
        <v>0</v>
      </c>
      <c r="O224" s="40"/>
      <c r="P224" s="150"/>
      <c r="Q224" s="150"/>
    </row>
    <row r="225" spans="1:17" ht="69.75" x14ac:dyDescent="0.3">
      <c r="A225" s="125"/>
      <c r="B225" s="125"/>
      <c r="C225" s="125"/>
      <c r="D225" s="125"/>
      <c r="E225" s="125"/>
      <c r="F225" s="36" t="s">
        <v>10</v>
      </c>
      <c r="G225" s="41">
        <f>H225+I225+J225+K225+L225+M225+N225+O225</f>
        <v>30129747.939999998</v>
      </c>
      <c r="H225" s="40">
        <f t="shared" si="49"/>
        <v>7243560</v>
      </c>
      <c r="I225" s="40">
        <f t="shared" si="49"/>
        <v>5741039.3399999999</v>
      </c>
      <c r="J225" s="40">
        <f t="shared" si="49"/>
        <v>5756108.2000000002</v>
      </c>
      <c r="K225" s="40">
        <f t="shared" si="49"/>
        <v>5694520.2000000002</v>
      </c>
      <c r="L225" s="41">
        <f t="shared" si="49"/>
        <v>5694520.2000000002</v>
      </c>
      <c r="M225" s="40">
        <f t="shared" si="49"/>
        <v>0</v>
      </c>
      <c r="N225" s="40">
        <f t="shared" si="49"/>
        <v>0</v>
      </c>
      <c r="O225" s="40"/>
      <c r="P225" s="150"/>
      <c r="Q225" s="150"/>
    </row>
    <row r="226" spans="1:17" ht="46.5" x14ac:dyDescent="0.3">
      <c r="A226" s="125"/>
      <c r="B226" s="125"/>
      <c r="C226" s="125"/>
      <c r="D226" s="125"/>
      <c r="E226" s="125"/>
      <c r="F226" s="37" t="s">
        <v>22</v>
      </c>
      <c r="G226" s="41">
        <f>H226+I226+J226+K226+L226+M226+N226+O226</f>
        <v>95123.3</v>
      </c>
      <c r="H226" s="40">
        <f t="shared" si="49"/>
        <v>20000</v>
      </c>
      <c r="I226" s="40">
        <f t="shared" si="49"/>
        <v>75123.3</v>
      </c>
      <c r="J226" s="40">
        <f t="shared" si="49"/>
        <v>0</v>
      </c>
      <c r="K226" s="40">
        <f t="shared" si="49"/>
        <v>0</v>
      </c>
      <c r="L226" s="41">
        <f t="shared" si="49"/>
        <v>0</v>
      </c>
      <c r="M226" s="40">
        <f t="shared" si="49"/>
        <v>0</v>
      </c>
      <c r="N226" s="40">
        <f t="shared" si="49"/>
        <v>0</v>
      </c>
      <c r="O226" s="41"/>
      <c r="P226" s="150"/>
      <c r="Q226" s="150"/>
    </row>
    <row r="227" spans="1:17" ht="23.25" x14ac:dyDescent="0.3">
      <c r="B227" s="8"/>
      <c r="C227" s="8"/>
      <c r="D227" s="8"/>
      <c r="E227" s="8"/>
      <c r="F227" s="10"/>
      <c r="G227" s="10"/>
      <c r="H227" s="10"/>
      <c r="I227" s="10"/>
      <c r="J227" s="10"/>
      <c r="K227" s="10"/>
      <c r="L227" s="10"/>
      <c r="M227" s="10"/>
      <c r="N227" s="10"/>
      <c r="O227" s="16"/>
    </row>
  </sheetData>
  <mergeCells count="435">
    <mergeCell ref="V52:V56"/>
    <mergeCell ref="W52:W56"/>
    <mergeCell ref="X52:X56"/>
    <mergeCell ref="Y52:Y56"/>
    <mergeCell ref="Z52:Z56"/>
    <mergeCell ref="AA52:AA56"/>
    <mergeCell ref="AB52:AB56"/>
    <mergeCell ref="B57:B61"/>
    <mergeCell ref="C57:C61"/>
    <mergeCell ref="D57:D61"/>
    <mergeCell ref="E57:E61"/>
    <mergeCell ref="A52:A56"/>
    <mergeCell ref="B52:B56"/>
    <mergeCell ref="C52:C56"/>
    <mergeCell ref="D52:D56"/>
    <mergeCell ref="E52:E56"/>
    <mergeCell ref="P52:P56"/>
    <mergeCell ref="Q52:Q56"/>
    <mergeCell ref="T52:T56"/>
    <mergeCell ref="U52:U56"/>
    <mergeCell ref="AA47:AA51"/>
    <mergeCell ref="AB47:AB51"/>
    <mergeCell ref="A134:A216"/>
    <mergeCell ref="B134:B216"/>
    <mergeCell ref="C134:C216"/>
    <mergeCell ref="D134:D216"/>
    <mergeCell ref="E134:E216"/>
    <mergeCell ref="C37:C41"/>
    <mergeCell ref="D37:D41"/>
    <mergeCell ref="E37:E41"/>
    <mergeCell ref="P37:P41"/>
    <mergeCell ref="P202:P213"/>
    <mergeCell ref="M149:M216"/>
    <mergeCell ref="J106:J111"/>
    <mergeCell ref="P105:P120"/>
    <mergeCell ref="K106:K111"/>
    <mergeCell ref="L106:L111"/>
    <mergeCell ref="M106:M111"/>
    <mergeCell ref="O106:O111"/>
    <mergeCell ref="O120:O133"/>
    <mergeCell ref="H149:H216"/>
    <mergeCell ref="B82:B86"/>
    <mergeCell ref="C82:C86"/>
    <mergeCell ref="D82:D86"/>
    <mergeCell ref="E82:E86"/>
    <mergeCell ref="A67:A71"/>
    <mergeCell ref="AB116:AB119"/>
    <mergeCell ref="AB120:AB127"/>
    <mergeCell ref="U116:U119"/>
    <mergeCell ref="P121:P124"/>
    <mergeCell ref="Q121:Q124"/>
    <mergeCell ref="R116:R119"/>
    <mergeCell ref="T87:T94"/>
    <mergeCell ref="AA100:AA115"/>
    <mergeCell ref="R38:R77"/>
    <mergeCell ref="U100:U115"/>
    <mergeCell ref="R123:R127"/>
    <mergeCell ref="Q37:Q41"/>
    <mergeCell ref="S123:S127"/>
    <mergeCell ref="AB100:AB115"/>
    <mergeCell ref="AA72:AA76"/>
    <mergeCell ref="AA77:AA81"/>
    <mergeCell ref="AB72:AB76"/>
    <mergeCell ref="AA87:AA94"/>
    <mergeCell ref="V77:V81"/>
    <mergeCell ref="AB82:AB86"/>
    <mergeCell ref="AB77:AB81"/>
    <mergeCell ref="Z67:Z71"/>
    <mergeCell ref="U72:U76"/>
    <mergeCell ref="U77:U81"/>
    <mergeCell ref="A16:A20"/>
    <mergeCell ref="E62:E66"/>
    <mergeCell ref="B62:B66"/>
    <mergeCell ref="C62:C66"/>
    <mergeCell ref="D62:D66"/>
    <mergeCell ref="D21:D25"/>
    <mergeCell ref="C21:C25"/>
    <mergeCell ref="E32:E36"/>
    <mergeCell ref="A37:A41"/>
    <mergeCell ref="B37:B41"/>
    <mergeCell ref="A62:A66"/>
    <mergeCell ref="C26:C31"/>
    <mergeCell ref="A47:A51"/>
    <mergeCell ref="B47:B51"/>
    <mergeCell ref="C47:C51"/>
    <mergeCell ref="D47:D51"/>
    <mergeCell ref="E47:E51"/>
    <mergeCell ref="A32:A36"/>
    <mergeCell ref="E67:E71"/>
    <mergeCell ref="C72:C76"/>
    <mergeCell ref="E72:E76"/>
    <mergeCell ref="B67:B71"/>
    <mergeCell ref="E42:E46"/>
    <mergeCell ref="C4:O4"/>
    <mergeCell ref="D3:O3"/>
    <mergeCell ref="D7:G7"/>
    <mergeCell ref="C5:L5"/>
    <mergeCell ref="C6:L6"/>
    <mergeCell ref="B21:B25"/>
    <mergeCell ref="C16:C20"/>
    <mergeCell ref="D16:D20"/>
    <mergeCell ref="E16:E20"/>
    <mergeCell ref="E21:E25"/>
    <mergeCell ref="H10:O10"/>
    <mergeCell ref="G10:G11"/>
    <mergeCell ref="G9:O9"/>
    <mergeCell ref="F9:F11"/>
    <mergeCell ref="F8:O8"/>
    <mergeCell ref="U197:U208"/>
    <mergeCell ref="S200:S208"/>
    <mergeCell ref="G149:G216"/>
    <mergeCell ref="F149:F216"/>
    <mergeCell ref="H141:H147"/>
    <mergeCell ref="G141:G147"/>
    <mergeCell ref="F141:F147"/>
    <mergeCell ref="J135:J140"/>
    <mergeCell ref="I135:I140"/>
    <mergeCell ref="H135:H140"/>
    <mergeCell ref="G135:G140"/>
    <mergeCell ref="F135:F140"/>
    <mergeCell ref="I149:I216"/>
    <mergeCell ref="K141:K147"/>
    <mergeCell ref="I141:I147"/>
    <mergeCell ref="J141:J147"/>
    <mergeCell ref="O149:O216"/>
    <mergeCell ref="R145:R148"/>
    <mergeCell ref="S145:S148"/>
    <mergeCell ref="O141:O147"/>
    <mergeCell ref="J149:J216"/>
    <mergeCell ref="Q202:Q213"/>
    <mergeCell ref="AB129:AB148"/>
    <mergeCell ref="V120:V127"/>
    <mergeCell ref="W120:W127"/>
    <mergeCell ref="V116:V119"/>
    <mergeCell ref="P8:AB8"/>
    <mergeCell ref="AB87:AB94"/>
    <mergeCell ref="AB62:AB66"/>
    <mergeCell ref="AB37:AB41"/>
    <mergeCell ref="P62:P66"/>
    <mergeCell ref="AA82:AA86"/>
    <mergeCell ref="S78:S86"/>
    <mergeCell ref="R87:R94"/>
    <mergeCell ref="S87:S94"/>
    <mergeCell ref="S116:S119"/>
    <mergeCell ref="T116:T119"/>
    <mergeCell ref="AA67:AA71"/>
    <mergeCell ref="Y67:Y71"/>
    <mergeCell ref="Z62:Z66"/>
    <mergeCell ref="AA62:AA66"/>
    <mergeCell ref="Y62:Y66"/>
    <mergeCell ref="Y82:Y86"/>
    <mergeCell ref="X37:X41"/>
    <mergeCell ref="Y37:Y41"/>
    <mergeCell ref="Z37:Z41"/>
    <mergeCell ref="AA120:AA127"/>
    <mergeCell ref="Y116:Y119"/>
    <mergeCell ref="Y120:Y127"/>
    <mergeCell ref="Z212:Z216"/>
    <mergeCell ref="AA212:AA216"/>
    <mergeCell ref="AA116:AA119"/>
    <mergeCell ref="Y129:Y148"/>
    <mergeCell ref="Z129:Z146"/>
    <mergeCell ref="AA129:AA148"/>
    <mergeCell ref="AA197:AA208"/>
    <mergeCell ref="Y197:Y208"/>
    <mergeCell ref="Z197:Z208"/>
    <mergeCell ref="X100:X115"/>
    <mergeCell ref="Y100:Y115"/>
    <mergeCell ref="V129:V148"/>
    <mergeCell ref="W129:W148"/>
    <mergeCell ref="X129:X148"/>
    <mergeCell ref="V197:V208"/>
    <mergeCell ref="W197:W208"/>
    <mergeCell ref="X197:X208"/>
    <mergeCell ref="P222:P226"/>
    <mergeCell ref="Q222:Q226"/>
    <mergeCell ref="T217:T221"/>
    <mergeCell ref="P217:P221"/>
    <mergeCell ref="Q217:Q221"/>
    <mergeCell ref="R212:R216"/>
    <mergeCell ref="S212:S216"/>
    <mergeCell ref="T212:T216"/>
    <mergeCell ref="U217:U221"/>
    <mergeCell ref="U212:U216"/>
    <mergeCell ref="R200:R208"/>
    <mergeCell ref="P134:P153"/>
    <mergeCell ref="Q134:Q153"/>
    <mergeCell ref="T129:T148"/>
    <mergeCell ref="U129:U148"/>
    <mergeCell ref="T197:T208"/>
    <mergeCell ref="AB197:AB208"/>
    <mergeCell ref="AB212:AB216"/>
    <mergeCell ref="Y212:Y216"/>
    <mergeCell ref="V212:V216"/>
    <mergeCell ref="W212:W216"/>
    <mergeCell ref="X212:X216"/>
    <mergeCell ref="Y217:Y221"/>
    <mergeCell ref="Z217:Z221"/>
    <mergeCell ref="AA217:AA221"/>
    <mergeCell ref="AB217:AB221"/>
    <mergeCell ref="V217:V221"/>
    <mergeCell ref="W217:W221"/>
    <mergeCell ref="X217:X221"/>
    <mergeCell ref="X32:X36"/>
    <mergeCell ref="V32:V36"/>
    <mergeCell ref="Q32:Q36"/>
    <mergeCell ref="V62:V66"/>
    <mergeCell ref="V67:V71"/>
    <mergeCell ref="U37:U41"/>
    <mergeCell ref="Q105:Q120"/>
    <mergeCell ref="T100:T115"/>
    <mergeCell ref="W100:W115"/>
    <mergeCell ref="X120:X127"/>
    <mergeCell ref="U67:U71"/>
    <mergeCell ref="W116:W119"/>
    <mergeCell ref="X116:X119"/>
    <mergeCell ref="W72:W76"/>
    <mergeCell ref="U120:U127"/>
    <mergeCell ref="Q125:Q132"/>
    <mergeCell ref="T120:T127"/>
    <mergeCell ref="W67:W71"/>
    <mergeCell ref="U87:U94"/>
    <mergeCell ref="U82:U86"/>
    <mergeCell ref="V82:V86"/>
    <mergeCell ref="Q87:Q91"/>
    <mergeCell ref="S38:S77"/>
    <mergeCell ref="Q62:Q66"/>
    <mergeCell ref="F106:F111"/>
    <mergeCell ref="G106:G111"/>
    <mergeCell ref="H106:H111"/>
    <mergeCell ref="I106:I111"/>
    <mergeCell ref="T37:T41"/>
    <mergeCell ref="T72:T76"/>
    <mergeCell ref="T77:T81"/>
    <mergeCell ref="T67:T71"/>
    <mergeCell ref="V100:V115"/>
    <mergeCell ref="P72:P76"/>
    <mergeCell ref="Q72:Q76"/>
    <mergeCell ref="Q67:Q71"/>
    <mergeCell ref="V42:V46"/>
    <mergeCell ref="P87:P91"/>
    <mergeCell ref="P67:P71"/>
    <mergeCell ref="R78:R86"/>
    <mergeCell ref="P42:P46"/>
    <mergeCell ref="Q42:Q46"/>
    <mergeCell ref="T42:T46"/>
    <mergeCell ref="U42:U46"/>
    <mergeCell ref="P47:P51"/>
    <mergeCell ref="Q47:Q51"/>
    <mergeCell ref="T47:T51"/>
    <mergeCell ref="U47:U51"/>
    <mergeCell ref="U21:U25"/>
    <mergeCell ref="R21:R25"/>
    <mergeCell ref="Q21:Q25"/>
    <mergeCell ref="P21:P25"/>
    <mergeCell ref="U62:U66"/>
    <mergeCell ref="T62:T66"/>
    <mergeCell ref="X87:X94"/>
    <mergeCell ref="Y87:Y94"/>
    <mergeCell ref="X82:X86"/>
    <mergeCell ref="W82:W86"/>
    <mergeCell ref="W32:W36"/>
    <mergeCell ref="X62:X66"/>
    <mergeCell ref="X67:X71"/>
    <mergeCell ref="W62:W66"/>
    <mergeCell ref="X21:X25"/>
    <mergeCell ref="Y21:Y25"/>
    <mergeCell ref="V26:V31"/>
    <mergeCell ref="Q26:Q31"/>
    <mergeCell ref="U26:U31"/>
    <mergeCell ref="T26:T31"/>
    <mergeCell ref="V21:V25"/>
    <mergeCell ref="T82:T86"/>
    <mergeCell ref="V37:V41"/>
    <mergeCell ref="W37:W41"/>
    <mergeCell ref="AB26:AB31"/>
    <mergeCell ref="AB32:AB36"/>
    <mergeCell ref="AB67:AB71"/>
    <mergeCell ref="AA37:AA41"/>
    <mergeCell ref="W21:W25"/>
    <mergeCell ref="Z21:Z25"/>
    <mergeCell ref="P26:P31"/>
    <mergeCell ref="AA26:AA31"/>
    <mergeCell ref="Y26:Y31"/>
    <mergeCell ref="W26:W31"/>
    <mergeCell ref="Z32:Z36"/>
    <mergeCell ref="Y32:Y36"/>
    <mergeCell ref="T32:T36"/>
    <mergeCell ref="P32:P36"/>
    <mergeCell ref="R33:R37"/>
    <mergeCell ref="U32:U36"/>
    <mergeCell ref="T21:T25"/>
    <mergeCell ref="AB21:AB25"/>
    <mergeCell ref="S26:S31"/>
    <mergeCell ref="S33:S37"/>
    <mergeCell ref="X26:X31"/>
    <mergeCell ref="AA32:AA36"/>
    <mergeCell ref="Z26:Z31"/>
    <mergeCell ref="AA21:AA25"/>
    <mergeCell ref="A100:A104"/>
    <mergeCell ref="B100:B104"/>
    <mergeCell ref="C100:C104"/>
    <mergeCell ref="D100:D104"/>
    <mergeCell ref="Y72:Y76"/>
    <mergeCell ref="Y77:Y81"/>
    <mergeCell ref="P77:P81"/>
    <mergeCell ref="P82:P86"/>
    <mergeCell ref="Q77:Q81"/>
    <mergeCell ref="Q82:Q86"/>
    <mergeCell ref="W77:W81"/>
    <mergeCell ref="X72:X76"/>
    <mergeCell ref="X77:X81"/>
    <mergeCell ref="V72:V76"/>
    <mergeCell ref="Q92:Q99"/>
    <mergeCell ref="P92:P99"/>
    <mergeCell ref="D77:D81"/>
    <mergeCell ref="C77:C81"/>
    <mergeCell ref="A82:A86"/>
    <mergeCell ref="E87:E91"/>
    <mergeCell ref="A87:B91"/>
    <mergeCell ref="C87:C91"/>
    <mergeCell ref="D87:D91"/>
    <mergeCell ref="B77:B81"/>
    <mergeCell ref="A222:E226"/>
    <mergeCell ref="D1:M1"/>
    <mergeCell ref="A99:B99"/>
    <mergeCell ref="G112:G118"/>
    <mergeCell ref="A105:A133"/>
    <mergeCell ref="B105:B133"/>
    <mergeCell ref="C105:C133"/>
    <mergeCell ref="S21:S25"/>
    <mergeCell ref="R26:R31"/>
    <mergeCell ref="D26:D31"/>
    <mergeCell ref="F120:F133"/>
    <mergeCell ref="A8:A11"/>
    <mergeCell ref="B8:B11"/>
    <mergeCell ref="C8:D10"/>
    <mergeCell ref="N106:N111"/>
    <mergeCell ref="D32:D36"/>
    <mergeCell ref="E100:E104"/>
    <mergeCell ref="E27:E31"/>
    <mergeCell ref="B32:B36"/>
    <mergeCell ref="C32:C36"/>
    <mergeCell ref="F112:F118"/>
    <mergeCell ref="H112:H118"/>
    <mergeCell ref="E8:E11"/>
    <mergeCell ref="A13:B13"/>
    <mergeCell ref="P1:AB2"/>
    <mergeCell ref="E217:E221"/>
    <mergeCell ref="A217:B221"/>
    <mergeCell ref="C217:C221"/>
    <mergeCell ref="D217:D221"/>
    <mergeCell ref="G120:G133"/>
    <mergeCell ref="H120:H133"/>
    <mergeCell ref="A26:A31"/>
    <mergeCell ref="B26:B31"/>
    <mergeCell ref="A21:A25"/>
    <mergeCell ref="I112:I118"/>
    <mergeCell ref="J112:J118"/>
    <mergeCell ref="K112:K118"/>
    <mergeCell ref="L112:L118"/>
    <mergeCell ref="M112:M118"/>
    <mergeCell ref="I120:I133"/>
    <mergeCell ref="J120:J133"/>
    <mergeCell ref="D105:D133"/>
    <mergeCell ref="E105:E133"/>
    <mergeCell ref="A14:B14"/>
    <mergeCell ref="A15:B15"/>
    <mergeCell ref="B16:B20"/>
    <mergeCell ref="A77:A81"/>
    <mergeCell ref="E77:E81"/>
    <mergeCell ref="AA42:AA46"/>
    <mergeCell ref="AB42:AB46"/>
    <mergeCell ref="N149:N216"/>
    <mergeCell ref="L149:L216"/>
    <mergeCell ref="K149:K216"/>
    <mergeCell ref="N141:N147"/>
    <mergeCell ref="M141:M147"/>
    <mergeCell ref="L141:L147"/>
    <mergeCell ref="O135:O140"/>
    <mergeCell ref="N135:N140"/>
    <mergeCell ref="M135:M140"/>
    <mergeCell ref="L135:L140"/>
    <mergeCell ref="K135:K140"/>
    <mergeCell ref="N120:N133"/>
    <mergeCell ref="M120:M133"/>
    <mergeCell ref="L120:L133"/>
    <mergeCell ref="K120:K133"/>
    <mergeCell ref="O112:O118"/>
    <mergeCell ref="N112:N118"/>
    <mergeCell ref="P125:P132"/>
    <mergeCell ref="Z87:Z94"/>
    <mergeCell ref="Z72:Z76"/>
    <mergeCell ref="Z77:Z81"/>
    <mergeCell ref="Z82:Z86"/>
    <mergeCell ref="P9:P11"/>
    <mergeCell ref="Q9:Q11"/>
    <mergeCell ref="V16:V20"/>
    <mergeCell ref="W16:W20"/>
    <mergeCell ref="P16:P20"/>
    <mergeCell ref="Q16:Q20"/>
    <mergeCell ref="U16:U20"/>
    <mergeCell ref="T10:T11"/>
    <mergeCell ref="U10:AB10"/>
    <mergeCell ref="T16:T20"/>
    <mergeCell ref="AB16:AB20"/>
    <mergeCell ref="Y16:Y20"/>
    <mergeCell ref="Z16:Z20"/>
    <mergeCell ref="AA16:AA20"/>
    <mergeCell ref="X16:X20"/>
    <mergeCell ref="T9:AB9"/>
    <mergeCell ref="A94:B98"/>
    <mergeCell ref="C94:C98"/>
    <mergeCell ref="D94:D98"/>
    <mergeCell ref="E94:E98"/>
    <mergeCell ref="V94:V98"/>
    <mergeCell ref="W94:W98"/>
    <mergeCell ref="X42:X46"/>
    <mergeCell ref="Y42:Y46"/>
    <mergeCell ref="Z42:Z46"/>
    <mergeCell ref="W42:W46"/>
    <mergeCell ref="A72:A76"/>
    <mergeCell ref="D72:D76"/>
    <mergeCell ref="D67:D71"/>
    <mergeCell ref="V47:V51"/>
    <mergeCell ref="W47:W51"/>
    <mergeCell ref="X47:X51"/>
    <mergeCell ref="Y47:Y51"/>
    <mergeCell ref="Z47:Z51"/>
    <mergeCell ref="B72:B76"/>
    <mergeCell ref="C67:C71"/>
    <mergeCell ref="A42:A46"/>
    <mergeCell ref="B42:B46"/>
    <mergeCell ref="C42:C46"/>
    <mergeCell ref="D42:D46"/>
  </mergeCells>
  <phoneticPr fontId="11" type="noConversion"/>
  <pageMargins left="0.27559055118110237" right="0.31496062992125984" top="0.98425196850393704" bottom="0.27559055118110237" header="0.23622047244094491" footer="0.19685039370078741"/>
  <pageSetup paperSize="9" scale="17" fitToHeight="6" orientation="landscape" r:id="rId1"/>
  <headerFooter differentFirst="1">
    <oddHeader>&amp;C&amp;P</oddHeader>
  </headerFooter>
  <rowBreaks count="1" manualBreakCount="1">
    <brk id="99" max="2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01.10.14_new форма</vt:lpstr>
      <vt:lpstr>'01.10.14_new форма'!Заголовки_для_печати</vt:lpstr>
      <vt:lpstr>'01.10.14_new форма'!Область_печати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Admin</cp:lastModifiedBy>
  <cp:lastPrinted>2022-06-30T03:49:41Z</cp:lastPrinted>
  <dcterms:created xsi:type="dcterms:W3CDTF">2012-08-14T07:16:27Z</dcterms:created>
  <dcterms:modified xsi:type="dcterms:W3CDTF">2022-06-30T03:50:57Z</dcterms:modified>
</cp:coreProperties>
</file>